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adamscott/Desktop/"/>
    </mc:Choice>
  </mc:AlternateContent>
  <bookViews>
    <workbookView xWindow="3720" yWindow="460" windowWidth="24240" windowHeight="26500" tabRatio="500"/>
  </bookViews>
  <sheets>
    <sheet name="Blank Route Card" sheetId="1" r:id="rId1"/>
  </sheets>
  <definedNames>
    <definedName name="_xlnm.Print_Area" localSheetId="0">'Blank Route Card'!$C$18:$AL$43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0" i="1" l="1"/>
  <c r="P39" i="1"/>
  <c r="P38" i="1"/>
  <c r="P37" i="1"/>
  <c r="P36" i="1"/>
  <c r="P35" i="1"/>
  <c r="P34" i="1"/>
  <c r="P33" i="1"/>
  <c r="AB20" i="1"/>
  <c r="P32" i="1"/>
  <c r="P31" i="1"/>
  <c r="P30" i="1"/>
  <c r="P29" i="1"/>
  <c r="P28" i="1"/>
  <c r="P27" i="1"/>
  <c r="Q33" i="1"/>
  <c r="Q27" i="1"/>
  <c r="I34" i="1"/>
  <c r="I33" i="1"/>
  <c r="I32" i="1"/>
  <c r="I31" i="1"/>
  <c r="I27" i="1"/>
  <c r="I28" i="1"/>
  <c r="I29" i="1"/>
  <c r="I30" i="1"/>
  <c r="I35" i="1"/>
  <c r="I36" i="1"/>
  <c r="I37" i="1"/>
  <c r="I38" i="1"/>
  <c r="I39" i="1"/>
  <c r="I40" i="1"/>
  <c r="J41" i="1"/>
  <c r="J40" i="1"/>
  <c r="J39" i="1"/>
  <c r="J38" i="1"/>
  <c r="J37" i="1"/>
  <c r="J36" i="1"/>
  <c r="J27" i="1"/>
  <c r="J28" i="1"/>
  <c r="J29" i="1"/>
  <c r="J30" i="1"/>
  <c r="J31" i="1"/>
  <c r="J32" i="1"/>
  <c r="J33" i="1"/>
  <c r="J34" i="1"/>
  <c r="J35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L41" i="1"/>
  <c r="O40" i="1"/>
  <c r="Q40" i="1"/>
  <c r="R40" i="1"/>
  <c r="O39" i="1"/>
  <c r="Q39" i="1"/>
  <c r="R39" i="1"/>
  <c r="O38" i="1"/>
  <c r="Q38" i="1"/>
  <c r="R38" i="1"/>
  <c r="O37" i="1"/>
  <c r="Q37" i="1"/>
  <c r="R37" i="1"/>
  <c r="O36" i="1"/>
  <c r="Q36" i="1"/>
  <c r="R36" i="1"/>
  <c r="O35" i="1"/>
  <c r="Q35" i="1"/>
  <c r="R35" i="1"/>
  <c r="O34" i="1"/>
  <c r="Q34" i="1"/>
  <c r="R34" i="1"/>
  <c r="O33" i="1"/>
  <c r="R33" i="1"/>
  <c r="O32" i="1"/>
  <c r="Q32" i="1"/>
  <c r="R32" i="1"/>
  <c r="O31" i="1"/>
  <c r="Q31" i="1"/>
  <c r="R31" i="1"/>
  <c r="O30" i="1"/>
  <c r="Q30" i="1"/>
  <c r="R30" i="1"/>
  <c r="O29" i="1"/>
  <c r="Q29" i="1"/>
  <c r="R29" i="1"/>
  <c r="O28" i="1"/>
  <c r="Q28" i="1"/>
  <c r="R28" i="1"/>
  <c r="O27" i="1"/>
  <c r="R27" i="1"/>
  <c r="L27" i="1"/>
  <c r="L28" i="1"/>
  <c r="S27" i="1"/>
  <c r="T27" i="1"/>
  <c r="V27" i="1"/>
  <c r="W27" i="1"/>
  <c r="AE20" i="1"/>
  <c r="X27" i="1"/>
  <c r="AA26" i="1"/>
  <c r="AA27" i="1"/>
  <c r="V28" i="1"/>
  <c r="W28" i="1"/>
  <c r="X28" i="1"/>
  <c r="S28" i="1"/>
  <c r="T28" i="1"/>
  <c r="AA28" i="1"/>
  <c r="Z28" i="1"/>
  <c r="S29" i="1"/>
  <c r="T29" i="1"/>
  <c r="V29" i="1"/>
  <c r="W29" i="1"/>
  <c r="X29" i="1"/>
  <c r="AA29" i="1"/>
  <c r="S30" i="1"/>
  <c r="T30" i="1"/>
  <c r="V30" i="1"/>
  <c r="W30" i="1"/>
  <c r="X30" i="1"/>
  <c r="AA30" i="1"/>
  <c r="U27" i="1"/>
  <c r="Z27" i="1"/>
  <c r="S34" i="1"/>
  <c r="T34" i="1"/>
  <c r="S31" i="1"/>
  <c r="T31" i="1"/>
  <c r="S32" i="1"/>
  <c r="T32" i="1"/>
  <c r="S33" i="1"/>
  <c r="T33" i="1"/>
  <c r="U34" i="1"/>
  <c r="V34" i="1"/>
  <c r="V31" i="1"/>
  <c r="V32" i="1"/>
  <c r="V33" i="1"/>
  <c r="W34" i="1"/>
  <c r="X34" i="1"/>
  <c r="W31" i="1"/>
  <c r="X31" i="1"/>
  <c r="AA31" i="1"/>
  <c r="W32" i="1"/>
  <c r="X32" i="1"/>
  <c r="AA32" i="1"/>
  <c r="W33" i="1"/>
  <c r="X33" i="1"/>
  <c r="AA33" i="1"/>
  <c r="AA34" i="1"/>
  <c r="Z34" i="1"/>
  <c r="S35" i="1"/>
  <c r="T35" i="1"/>
  <c r="U35" i="1"/>
  <c r="V35" i="1"/>
  <c r="W35" i="1"/>
  <c r="X35" i="1"/>
  <c r="AA35" i="1"/>
  <c r="Z35" i="1"/>
  <c r="S36" i="1"/>
  <c r="T36" i="1"/>
  <c r="U36" i="1"/>
  <c r="V36" i="1"/>
  <c r="W36" i="1"/>
  <c r="X36" i="1"/>
  <c r="AA36" i="1"/>
  <c r="Z36" i="1"/>
  <c r="S37" i="1"/>
  <c r="T37" i="1"/>
  <c r="U37" i="1"/>
  <c r="V37" i="1"/>
  <c r="W37" i="1"/>
  <c r="X37" i="1"/>
  <c r="AA37" i="1"/>
  <c r="Z37" i="1"/>
  <c r="S38" i="1"/>
  <c r="T38" i="1"/>
  <c r="U38" i="1"/>
  <c r="V38" i="1"/>
  <c r="W38" i="1"/>
  <c r="X38" i="1"/>
  <c r="AA38" i="1"/>
  <c r="Z38" i="1"/>
  <c r="S39" i="1"/>
  <c r="T39" i="1"/>
  <c r="U39" i="1"/>
  <c r="V39" i="1"/>
  <c r="W39" i="1"/>
  <c r="X39" i="1"/>
  <c r="AA39" i="1"/>
  <c r="Z39" i="1"/>
  <c r="S40" i="1"/>
  <c r="T40" i="1"/>
  <c r="U40" i="1"/>
  <c r="V40" i="1"/>
  <c r="W40" i="1"/>
  <c r="X40" i="1"/>
  <c r="AA40" i="1"/>
  <c r="Z40" i="1"/>
  <c r="Z33" i="1"/>
  <c r="U33" i="1"/>
  <c r="Z32" i="1"/>
  <c r="U32" i="1"/>
  <c r="Z31" i="1"/>
  <c r="U31" i="1"/>
  <c r="Z30" i="1"/>
  <c r="Z29" i="1"/>
  <c r="U30" i="1"/>
  <c r="U29" i="1"/>
  <c r="U28" i="1"/>
  <c r="AF20" i="1"/>
  <c r="AG20" i="1"/>
  <c r="AH20" i="1"/>
  <c r="AI20" i="1"/>
  <c r="AJ20" i="1"/>
</calcChain>
</file>

<file path=xl/sharedStrings.xml><?xml version="1.0" encoding="utf-8"?>
<sst xmlns="http://schemas.openxmlformats.org/spreadsheetml/2006/main" count="100" uniqueCount="81">
  <si>
    <t>Grid</t>
  </si>
  <si>
    <t>Cummulative Time</t>
  </si>
  <si>
    <t>Horizontal Speed</t>
  </si>
  <si>
    <t>WP Time</t>
  </si>
  <si>
    <t>Percent Grade</t>
  </si>
  <si>
    <t>WP 1</t>
  </si>
  <si>
    <t>WP 2</t>
  </si>
  <si>
    <t>WP 3</t>
  </si>
  <si>
    <t>WP 4</t>
  </si>
  <si>
    <t>WP 5</t>
  </si>
  <si>
    <t>(ft)</t>
  </si>
  <si>
    <t>(miles)</t>
  </si>
  <si>
    <t>(%)</t>
  </si>
  <si>
    <t>(Deg)</t>
  </si>
  <si>
    <t xml:space="preserve"> --</t>
  </si>
  <si>
    <t>mph</t>
  </si>
  <si>
    <t>Avg Load</t>
  </si>
  <si>
    <t>lb</t>
  </si>
  <si>
    <t>Estimated Speed</t>
  </si>
  <si>
    <t>(mph)</t>
  </si>
  <si>
    <t>(min)</t>
  </si>
  <si>
    <t>WP 6</t>
  </si>
  <si>
    <t>WP 7</t>
  </si>
  <si>
    <t>WP 8</t>
  </si>
  <si>
    <t>WP 9</t>
  </si>
  <si>
    <t>WP 10</t>
  </si>
  <si>
    <t>WP 11</t>
  </si>
  <si>
    <t>WP 12</t>
  </si>
  <si>
    <t>WP 13</t>
  </si>
  <si>
    <t>WP 14</t>
  </si>
  <si>
    <t>WP 15</t>
  </si>
  <si>
    <t>WP Rest Time</t>
  </si>
  <si>
    <t>WP Movement Time</t>
  </si>
  <si>
    <t>Remainder Time</t>
  </si>
  <si>
    <t>Cummulative Remainder Time</t>
  </si>
  <si>
    <t>Remainder Rest Time</t>
  </si>
  <si>
    <t>Cumm. Elevation Change</t>
  </si>
  <si>
    <t>Start Time</t>
  </si>
  <si>
    <t>Total Elevation Change:</t>
  </si>
  <si>
    <t>Segment Elevation Change</t>
  </si>
  <si>
    <t>Arrival Time</t>
  </si>
  <si>
    <t>Magnetic         Heading               (MAG)</t>
  </si>
  <si>
    <t>Feet</t>
  </si>
  <si>
    <t>Miles</t>
  </si>
  <si>
    <t>% of BW</t>
  </si>
  <si>
    <t>Average Load</t>
  </si>
  <si>
    <t>Route</t>
  </si>
  <si>
    <t>Route Notes / Remarks:</t>
  </si>
  <si>
    <t>24hr (hh:mm:ss)</t>
  </si>
  <si>
    <t>Rest Time Per Hour</t>
  </si>
  <si>
    <t>(h:mm:ss)</t>
  </si>
  <si>
    <t>Way         Point</t>
  </si>
  <si>
    <t>Avg BWgt</t>
  </si>
  <si>
    <t>Notes / Remarks</t>
  </si>
  <si>
    <t>Segment notes / Points of reference / Reminders / etc.</t>
  </si>
  <si>
    <t>(1-15)</t>
  </si>
  <si>
    <r>
      <t xml:space="preserve">MGRS/USNG                    </t>
    </r>
    <r>
      <rPr>
        <sz val="4"/>
        <color theme="1"/>
        <rFont val="Calibri (Body)"/>
      </rPr>
      <t>(http://legallandconverter.com/cgi-bin/shopmgrs3.cgi)</t>
    </r>
  </si>
  <si>
    <t>24hr          (hh:mm:ss)</t>
  </si>
  <si>
    <t xml:space="preserve">Unit / Group </t>
  </si>
  <si>
    <r>
      <t xml:space="preserve">Rest Time Per Hour: </t>
    </r>
    <r>
      <rPr>
        <sz val="12"/>
        <color theme="1"/>
        <rFont val="Calibri"/>
        <family val="2"/>
        <scheme val="minor"/>
      </rPr>
      <t>Use this block to enter your planned rest time per hour.  For example, if you plan to rest 10 minutes every hour (50min Walk / 10min Rest) you will enter "0:10:00".</t>
    </r>
  </si>
  <si>
    <r>
      <t xml:space="preserve">Start Time: </t>
    </r>
    <r>
      <rPr>
        <sz val="12"/>
        <color theme="1"/>
        <rFont val="Calibri"/>
        <family val="2"/>
        <scheme val="minor"/>
      </rPr>
      <t>Use this block to enter your planned start time.  For example, if you plan to depart at 1pm you will enter "13:00:00".</t>
    </r>
  </si>
  <si>
    <r>
      <t xml:space="preserve">Horizontal Speed: </t>
    </r>
    <r>
      <rPr>
        <sz val="12"/>
        <color theme="1"/>
        <rFont val="Calibri"/>
        <family val="2"/>
        <scheme val="minor"/>
      </rPr>
      <t>Enter your estimated, unloaded walking speed.  The tool will calculate the effect of the terrain and load.  For planning purposes we use following unloaded walking speeds:</t>
    </r>
  </si>
  <si>
    <r>
      <rPr>
        <sz val="12"/>
        <color theme="1"/>
        <rFont val="Calibri"/>
        <family val="2"/>
        <scheme val="minor"/>
      </rPr>
      <t xml:space="preserve">2.5-2.9mph = </t>
    </r>
    <r>
      <rPr>
        <b/>
        <sz val="12"/>
        <color theme="1"/>
        <rFont val="Calibri"/>
        <family val="2"/>
        <scheme val="minor"/>
      </rPr>
      <t xml:space="preserve">Slow </t>
    </r>
  </si>
  <si>
    <r>
      <rPr>
        <sz val="12"/>
        <color theme="1"/>
        <rFont val="Calibri"/>
        <family val="2"/>
        <scheme val="minor"/>
      </rPr>
      <t xml:space="preserve">3.0-3.4mph = </t>
    </r>
    <r>
      <rPr>
        <b/>
        <sz val="12"/>
        <color theme="1"/>
        <rFont val="Calibri"/>
        <family val="2"/>
        <scheme val="minor"/>
      </rPr>
      <t xml:space="preserve">Slow to Moderate </t>
    </r>
  </si>
  <si>
    <r>
      <rPr>
        <sz val="12"/>
        <color theme="1"/>
        <rFont val="Calibri"/>
        <family val="2"/>
        <scheme val="minor"/>
      </rPr>
      <t xml:space="preserve">3.5-3.9mph = </t>
    </r>
    <r>
      <rPr>
        <b/>
        <sz val="12"/>
        <color theme="1"/>
        <rFont val="Calibri"/>
        <family val="2"/>
        <scheme val="minor"/>
      </rPr>
      <t xml:space="preserve">Moderate </t>
    </r>
  </si>
  <si>
    <r>
      <rPr>
        <sz val="12"/>
        <color theme="1"/>
        <rFont val="Calibri"/>
        <family val="2"/>
        <scheme val="minor"/>
      </rPr>
      <t xml:space="preserve">4.0-4.4mph = </t>
    </r>
    <r>
      <rPr>
        <b/>
        <sz val="12"/>
        <color theme="1"/>
        <rFont val="Calibri"/>
        <family val="2"/>
        <scheme val="minor"/>
      </rPr>
      <t>Moderate to Fast</t>
    </r>
  </si>
  <si>
    <r>
      <rPr>
        <sz val="12"/>
        <color theme="1"/>
        <rFont val="Calibri"/>
        <family val="2"/>
        <scheme val="minor"/>
      </rPr>
      <t xml:space="preserve">&lt;2.4mph = </t>
    </r>
    <r>
      <rPr>
        <b/>
        <sz val="12"/>
        <color theme="1"/>
        <rFont val="Calibri"/>
        <family val="2"/>
        <scheme val="minor"/>
      </rPr>
      <t>Very Slow</t>
    </r>
  </si>
  <si>
    <r>
      <rPr>
        <sz val="12"/>
        <color theme="1"/>
        <rFont val="Calibri"/>
        <family val="2"/>
        <scheme val="minor"/>
      </rPr>
      <t xml:space="preserve">&gt;4.5mph = </t>
    </r>
    <r>
      <rPr>
        <b/>
        <sz val="12"/>
        <color theme="1"/>
        <rFont val="Calibri"/>
        <family val="2"/>
        <scheme val="minor"/>
      </rPr>
      <t>Fast</t>
    </r>
  </si>
  <si>
    <r>
      <t xml:space="preserve">Directions:  </t>
    </r>
    <r>
      <rPr>
        <sz val="12"/>
        <color theme="1"/>
        <rFont val="Calibri"/>
        <family val="2"/>
        <scheme val="minor"/>
      </rPr>
      <t>MTI Route Card Planning Tool will automatically estimate route times basd on eight variables.  To use the tool enter the eight required variables in the pink boxes below:</t>
    </r>
  </si>
  <si>
    <t>ROUTE PLANNING TOOL</t>
  </si>
  <si>
    <r>
      <t xml:space="preserve">Avg Body Weight (BWgt): </t>
    </r>
    <r>
      <rPr>
        <sz val="12"/>
        <color theme="1"/>
        <rFont val="Calibri"/>
        <family val="2"/>
        <scheme val="minor"/>
      </rPr>
      <t>Enter your body weight.  If you are planning for a group, use an estimate of the group's average body weight.  This is needed to calculate the percent of load carried.</t>
    </r>
  </si>
  <si>
    <t xml:space="preserve">Way Point Elevation </t>
  </si>
  <si>
    <r>
      <t xml:space="preserve">Avg Load (Avg Load): </t>
    </r>
    <r>
      <rPr>
        <sz val="12"/>
        <color theme="1"/>
        <rFont val="Calibri"/>
        <family val="2"/>
        <scheme val="minor"/>
      </rPr>
      <t xml:space="preserve">Enter the load you will be carrying.  If you are planning for a group, use the average load the group will be carrying. </t>
    </r>
  </si>
  <si>
    <r>
      <t xml:space="preserve">Way Point (WP) Elevation: </t>
    </r>
    <r>
      <rPr>
        <sz val="12"/>
        <color theme="1"/>
        <rFont val="Calibri"/>
        <family val="2"/>
        <scheme val="minor"/>
      </rPr>
      <t>Enter the elevation of the Way Point (WP) in feet.  (Note: 1 meter = 3.281 feet)</t>
    </r>
  </si>
  <si>
    <t xml:space="preserve"> **Note: The blank, white boxes are for planning purposes and are not used for calculations.</t>
  </si>
  <si>
    <t>Dist b/t Way Points                                          (Horizontal)</t>
  </si>
  <si>
    <t>Cumm Dist from Start                                        (Horizontal)</t>
  </si>
  <si>
    <t>Total Distance</t>
  </si>
  <si>
    <t>Jackson Trial #1</t>
  </si>
  <si>
    <r>
      <t xml:space="preserve">Cummulative Distance from Start: </t>
    </r>
    <r>
      <rPr>
        <sz val="12"/>
        <color theme="1"/>
        <rFont val="Calibri"/>
        <family val="2"/>
        <scheme val="minor"/>
      </rPr>
      <t>Enter the total distance(running distance) in miles that the Way Point is from the start.  (Note: 1 mile = 1.609 km / 1 mile = 5280 ft)</t>
    </r>
  </si>
  <si>
    <t>WP to WP Time (Segment)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</si>
</sst>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h:mm:ss;@"/>
    <numFmt numFmtId="166" formatCode="0.0"/>
    <numFmt numFmtId="167" formatCode="h:mm;@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"/>
      <color theme="1"/>
      <name val="Calibri (Body)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1"/>
      </left>
      <right style="thin">
        <color auto="1"/>
      </right>
      <top/>
      <bottom style="medium">
        <color theme="1"/>
      </bottom>
      <diagonal/>
    </border>
    <border>
      <left style="thin">
        <color auto="1"/>
      </left>
      <right style="thin">
        <color auto="1"/>
      </right>
      <top/>
      <bottom style="medium">
        <color theme="1"/>
      </bottom>
      <diagonal/>
    </border>
    <border>
      <left style="thin">
        <color auto="1"/>
      </left>
      <right style="medium">
        <color theme="1"/>
      </right>
      <top/>
      <bottom style="medium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0" fillId="2" borderId="5" xfId="0" applyFill="1" applyBorder="1"/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3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wrapText="1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2" borderId="6" xfId="0" applyFill="1" applyBorder="1"/>
    <xf numFmtId="0" fontId="0" fillId="2" borderId="2" xfId="0" applyFill="1" applyBorder="1"/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0" fontId="0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2" borderId="4" xfId="0" applyFill="1" applyBorder="1"/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20" fontId="0" fillId="0" borderId="0" xfId="0" applyNumberFormat="1" applyBorder="1" applyAlignment="1">
      <alignment horizontal="center" vertical="top"/>
    </xf>
    <xf numFmtId="20" fontId="0" fillId="2" borderId="4" xfId="0" applyNumberForma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horizontal="right" vertical="top" wrapText="1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horizontal="center" vertical="top" wrapText="1"/>
    </xf>
    <xf numFmtId="0" fontId="0" fillId="2" borderId="8" xfId="0" applyFill="1" applyBorder="1" applyAlignment="1">
      <alignment wrapText="1"/>
    </xf>
    <xf numFmtId="0" fontId="3" fillId="2" borderId="8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right" vertical="top" wrapText="1"/>
    </xf>
    <xf numFmtId="0" fontId="0" fillId="2" borderId="8" xfId="0" applyFill="1" applyBorder="1" applyAlignment="1">
      <alignment vertical="top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top"/>
    </xf>
    <xf numFmtId="0" fontId="8" fillId="2" borderId="0" xfId="0" applyFont="1" applyFill="1" applyBorder="1" applyAlignment="1">
      <alignment wrapText="1"/>
    </xf>
    <xf numFmtId="0" fontId="9" fillId="2" borderId="2" xfId="0" applyFont="1" applyFill="1" applyBorder="1"/>
    <xf numFmtId="0" fontId="9" fillId="0" borderId="1" xfId="0" applyFont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9" fillId="0" borderId="0" xfId="0" applyFont="1" applyBorder="1"/>
    <xf numFmtId="0" fontId="9" fillId="2" borderId="4" xfId="0" applyFont="1" applyFill="1" applyBorder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1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3" fillId="3" borderId="0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top"/>
    </xf>
    <xf numFmtId="0" fontId="9" fillId="3" borderId="0" xfId="0" applyFont="1" applyFill="1"/>
    <xf numFmtId="0" fontId="0" fillId="3" borderId="0" xfId="0" applyFill="1" applyAlignment="1">
      <alignment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vertical="center"/>
    </xf>
    <xf numFmtId="166" fontId="3" fillId="0" borderId="16" xfId="0" applyNumberFormat="1" applyFont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10" fillId="3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3" fontId="1" fillId="0" borderId="1" xfId="1" applyNumberFormat="1" applyFont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7" fontId="1" fillId="4" borderId="1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165" fontId="1" fillId="4" borderId="11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top" indent="2"/>
    </xf>
    <xf numFmtId="0" fontId="0" fillId="0" borderId="0" xfId="0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0" fillId="2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165" fontId="3" fillId="0" borderId="17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left" vertical="center" wrapText="1"/>
    </xf>
    <xf numFmtId="21" fontId="3" fillId="0" borderId="22" xfId="0" applyNumberFormat="1" applyFont="1" applyBorder="1" applyAlignment="1">
      <alignment horizontal="center" vertical="center"/>
    </xf>
    <xf numFmtId="21" fontId="3" fillId="0" borderId="23" xfId="0" applyNumberFormat="1" applyFont="1" applyBorder="1" applyAlignment="1">
      <alignment horizontal="center" vertical="center"/>
    </xf>
    <xf numFmtId="21" fontId="3" fillId="0" borderId="24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46"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 patternType="solid"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 patternType="solid"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 patternType="solid"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 patternType="solid">
          <bgColor theme="0" tint="-0.499984740745262"/>
        </patternFill>
      </fill>
    </dxf>
    <dxf>
      <font>
        <color theme="0" tint="-0.499984740745262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19</xdr:row>
      <xdr:rowOff>16284</xdr:rowOff>
    </xdr:from>
    <xdr:to>
      <xdr:col>5</xdr:col>
      <xdr:colOff>12700</xdr:colOff>
      <xdr:row>21</xdr:row>
      <xdr:rowOff>165100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3965984"/>
          <a:ext cx="2082800" cy="733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C293"/>
  <sheetViews>
    <sheetView tabSelected="1" showRuler="0" workbookViewId="0">
      <selection activeCell="E26" sqref="E26"/>
    </sheetView>
  </sheetViews>
  <sheetFormatPr baseColWidth="10" defaultColWidth="11" defaultRowHeight="19" x14ac:dyDescent="0.2"/>
  <cols>
    <col min="1" max="2" width="4.1640625" style="75" customWidth="1"/>
    <col min="3" max="3" width="2" style="9" customWidth="1"/>
    <col min="4" max="4" width="6.1640625" style="1" bestFit="1" customWidth="1"/>
    <col min="5" max="5" width="20.1640625" style="1" customWidth="1"/>
    <col min="6" max="6" width="7.5" style="1" customWidth="1"/>
    <col min="7" max="7" width="0.6640625" style="10" customWidth="1"/>
    <col min="8" max="8" width="7.83203125" style="1" customWidth="1"/>
    <col min="9" max="10" width="7" style="1" customWidth="1"/>
    <col min="11" max="11" width="0.6640625" style="10" customWidth="1"/>
    <col min="12" max="12" width="7.5" style="1" customWidth="1"/>
    <col min="13" max="13" width="7.33203125" style="1" bestFit="1" customWidth="1"/>
    <col min="14" max="14" width="0.6640625" style="11" customWidth="1"/>
    <col min="15" max="15" width="7.6640625" style="1" bestFit="1" customWidth="1"/>
    <col min="16" max="16" width="7.33203125" style="1" hidden="1" customWidth="1"/>
    <col min="17" max="17" width="7.5" style="1" customWidth="1"/>
    <col min="18" max="18" width="11.6640625" style="1" hidden="1" customWidth="1"/>
    <col min="19" max="20" width="11.5" style="1" hidden="1" customWidth="1"/>
    <col min="21" max="23" width="12.6640625" style="1" hidden="1" customWidth="1"/>
    <col min="24" max="24" width="9.5" style="1" hidden="1" customWidth="1"/>
    <col min="25" max="25" width="0.6640625" style="10" customWidth="1"/>
    <col min="26" max="26" width="7.83203125" style="8" customWidth="1"/>
    <col min="27" max="27" width="9.6640625" style="1" bestFit="1" customWidth="1"/>
    <col min="28" max="29" width="11.1640625" customWidth="1"/>
    <col min="30" max="30" width="44.5" style="4" customWidth="1"/>
    <col min="31" max="31" width="11.5" hidden="1" customWidth="1"/>
    <col min="32" max="37" width="0" hidden="1" customWidth="1"/>
    <col min="38" max="38" width="1.6640625" style="9" customWidth="1"/>
    <col min="39" max="211" width="11" style="75"/>
  </cols>
  <sheetData>
    <row r="1" spans="3:38" s="75" customFormat="1" x14ac:dyDescent="0.2">
      <c r="D1" s="76"/>
      <c r="E1" s="76"/>
      <c r="F1" s="76"/>
      <c r="G1" s="77"/>
      <c r="H1" s="76"/>
      <c r="I1" s="76"/>
      <c r="J1" s="76"/>
      <c r="K1" s="77"/>
      <c r="L1" s="76"/>
      <c r="M1" s="76"/>
      <c r="N1" s="78"/>
      <c r="O1" s="76"/>
      <c r="P1" s="76"/>
      <c r="Q1" s="76"/>
      <c r="R1" s="76"/>
      <c r="S1" s="76"/>
      <c r="T1" s="76"/>
      <c r="U1" s="76"/>
      <c r="V1" s="76"/>
      <c r="W1" s="76"/>
      <c r="X1" s="76"/>
      <c r="Y1" s="77"/>
      <c r="Z1" s="79"/>
      <c r="AA1" s="76"/>
      <c r="AD1" s="80"/>
    </row>
    <row r="2" spans="3:38" s="75" customFormat="1" ht="16" x14ac:dyDescent="0.2">
      <c r="C2" s="127" t="s">
        <v>68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</row>
    <row r="3" spans="3:38" s="75" customFormat="1" ht="16" x14ac:dyDescent="0.2">
      <c r="C3" s="124">
        <v>1</v>
      </c>
      <c r="D3" s="124"/>
      <c r="E3" s="123" t="s">
        <v>59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05"/>
      <c r="AF3" s="105"/>
      <c r="AG3" s="105"/>
      <c r="AH3" s="105"/>
      <c r="AI3" s="105"/>
      <c r="AJ3" s="105"/>
      <c r="AK3" s="105"/>
      <c r="AL3" s="122"/>
    </row>
    <row r="4" spans="3:38" s="75" customFormat="1" ht="16" x14ac:dyDescent="0.2">
      <c r="C4" s="124">
        <v>2</v>
      </c>
      <c r="D4" s="124"/>
      <c r="E4" s="123" t="s">
        <v>60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05"/>
      <c r="AF4" s="105"/>
      <c r="AG4" s="105"/>
      <c r="AH4" s="105"/>
      <c r="AI4" s="105"/>
      <c r="AJ4" s="105"/>
      <c r="AK4" s="105"/>
      <c r="AL4" s="122"/>
    </row>
    <row r="5" spans="3:38" s="75" customFormat="1" ht="16" x14ac:dyDescent="0.2">
      <c r="C5" s="124">
        <v>3</v>
      </c>
      <c r="D5" s="124"/>
      <c r="E5" s="123" t="s">
        <v>61</v>
      </c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05"/>
      <c r="AF5" s="105"/>
      <c r="AG5" s="105"/>
      <c r="AH5" s="105"/>
      <c r="AI5" s="105"/>
      <c r="AJ5" s="105"/>
      <c r="AK5" s="105"/>
      <c r="AL5" s="122"/>
    </row>
    <row r="6" spans="3:38" s="75" customFormat="1" ht="16" x14ac:dyDescent="0.2">
      <c r="C6" s="125"/>
      <c r="D6" s="125"/>
      <c r="E6" s="125"/>
      <c r="F6" s="127" t="s">
        <v>66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05"/>
      <c r="AF6" s="105"/>
      <c r="AG6" s="105"/>
      <c r="AH6" s="105"/>
      <c r="AI6" s="105"/>
      <c r="AJ6" s="105"/>
      <c r="AK6" s="105"/>
      <c r="AL6" s="122"/>
    </row>
    <row r="7" spans="3:38" s="75" customFormat="1" ht="16" x14ac:dyDescent="0.2">
      <c r="C7" s="125"/>
      <c r="D7" s="125"/>
      <c r="E7" s="125"/>
      <c r="F7" s="127" t="s">
        <v>62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05"/>
      <c r="AF7" s="105"/>
      <c r="AG7" s="105"/>
      <c r="AH7" s="105"/>
      <c r="AI7" s="105"/>
      <c r="AJ7" s="105"/>
      <c r="AK7" s="105"/>
      <c r="AL7" s="122"/>
    </row>
    <row r="8" spans="3:38" s="75" customFormat="1" ht="16" x14ac:dyDescent="0.2">
      <c r="C8" s="125"/>
      <c r="D8" s="125"/>
      <c r="E8" s="125"/>
      <c r="F8" s="127" t="s">
        <v>63</v>
      </c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05"/>
      <c r="AF8" s="105"/>
      <c r="AG8" s="105"/>
      <c r="AH8" s="105"/>
      <c r="AI8" s="105"/>
      <c r="AJ8" s="105"/>
      <c r="AK8" s="105"/>
      <c r="AL8" s="122"/>
    </row>
    <row r="9" spans="3:38" s="75" customFormat="1" ht="16" x14ac:dyDescent="0.2">
      <c r="C9" s="125"/>
      <c r="D9" s="125"/>
      <c r="E9" s="125"/>
      <c r="F9" s="127" t="s">
        <v>64</v>
      </c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05"/>
      <c r="AF9" s="105"/>
      <c r="AG9" s="105"/>
      <c r="AH9" s="105"/>
      <c r="AI9" s="105"/>
      <c r="AJ9" s="105"/>
      <c r="AK9" s="105"/>
      <c r="AL9" s="122"/>
    </row>
    <row r="10" spans="3:38" s="75" customFormat="1" ht="16" x14ac:dyDescent="0.2">
      <c r="C10" s="125"/>
      <c r="D10" s="125"/>
      <c r="E10" s="125"/>
      <c r="F10" s="127" t="s">
        <v>65</v>
      </c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05"/>
      <c r="AF10" s="105"/>
      <c r="AG10" s="105"/>
      <c r="AH10" s="105"/>
      <c r="AI10" s="105"/>
      <c r="AJ10" s="105"/>
      <c r="AK10" s="105"/>
      <c r="AL10" s="122"/>
    </row>
    <row r="11" spans="3:38" s="75" customFormat="1" ht="16" x14ac:dyDescent="0.2">
      <c r="C11" s="125"/>
      <c r="D11" s="125"/>
      <c r="E11" s="125"/>
      <c r="F11" s="127" t="s">
        <v>67</v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05"/>
      <c r="AF11" s="105"/>
      <c r="AG11" s="105"/>
      <c r="AH11" s="105"/>
      <c r="AI11" s="105"/>
      <c r="AJ11" s="105"/>
      <c r="AK11" s="105"/>
      <c r="AL11" s="122"/>
    </row>
    <row r="12" spans="3:38" s="75" customFormat="1" ht="16" x14ac:dyDescent="0.2">
      <c r="C12" s="124">
        <v>4</v>
      </c>
      <c r="D12" s="124"/>
      <c r="E12" s="123" t="s">
        <v>70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05"/>
      <c r="AF12" s="105"/>
      <c r="AG12" s="105"/>
      <c r="AH12" s="105"/>
      <c r="AI12" s="105"/>
      <c r="AJ12" s="105"/>
      <c r="AK12" s="105"/>
      <c r="AL12" s="122"/>
    </row>
    <row r="13" spans="3:38" s="75" customFormat="1" ht="16" x14ac:dyDescent="0.2">
      <c r="C13" s="124">
        <v>5</v>
      </c>
      <c r="D13" s="124"/>
      <c r="E13" s="123" t="s">
        <v>72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05"/>
      <c r="AF13" s="105"/>
      <c r="AG13" s="105"/>
      <c r="AH13" s="105"/>
      <c r="AI13" s="105"/>
      <c r="AJ13" s="105"/>
      <c r="AK13" s="105"/>
      <c r="AL13" s="122"/>
    </row>
    <row r="14" spans="3:38" s="75" customFormat="1" ht="16" x14ac:dyDescent="0.2">
      <c r="C14" s="124">
        <v>6</v>
      </c>
      <c r="D14" s="124"/>
      <c r="E14" s="123" t="s">
        <v>73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05"/>
      <c r="AF14" s="105"/>
      <c r="AG14" s="105"/>
      <c r="AH14" s="105"/>
      <c r="AI14" s="105"/>
      <c r="AJ14" s="105"/>
      <c r="AK14" s="105"/>
      <c r="AL14" s="122"/>
    </row>
    <row r="15" spans="3:38" s="75" customFormat="1" ht="16" x14ac:dyDescent="0.2">
      <c r="C15" s="124">
        <v>7</v>
      </c>
      <c r="D15" s="124"/>
      <c r="E15" s="123" t="s">
        <v>79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05"/>
      <c r="AF15" s="105"/>
      <c r="AG15" s="105"/>
      <c r="AH15" s="105"/>
      <c r="AI15" s="105"/>
      <c r="AJ15" s="105"/>
      <c r="AK15" s="105"/>
      <c r="AL15" s="122"/>
    </row>
    <row r="16" spans="3:38" s="75" customFormat="1" ht="16" x14ac:dyDescent="0.2">
      <c r="C16" s="121" t="s">
        <v>74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</row>
    <row r="17" spans="1:211" s="75" customFormat="1" x14ac:dyDescent="0.2">
      <c r="D17" s="76"/>
      <c r="E17" s="76"/>
      <c r="F17" s="76"/>
      <c r="G17" s="77"/>
      <c r="H17" s="76"/>
      <c r="I17" s="76"/>
      <c r="J17" s="76"/>
      <c r="K17" s="77"/>
      <c r="L17" s="76"/>
      <c r="M17" s="76"/>
      <c r="N17" s="78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7"/>
      <c r="Z17" s="79"/>
      <c r="AA17" s="76"/>
      <c r="AD17" s="80"/>
    </row>
    <row r="18" spans="1:211" ht="10.5" customHeight="1" thickBot="1" x14ac:dyDescent="0.25">
      <c r="C18" s="12"/>
      <c r="D18" s="13"/>
      <c r="E18" s="13"/>
      <c r="F18" s="13"/>
      <c r="G18" s="14"/>
      <c r="H18" s="13"/>
      <c r="I18" s="13"/>
      <c r="J18" s="13"/>
      <c r="K18" s="14"/>
      <c r="L18" s="13"/>
      <c r="M18" s="13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16"/>
      <c r="AA18" s="13"/>
      <c r="AB18" s="17"/>
      <c r="AC18" s="17"/>
      <c r="AD18" s="18"/>
      <c r="AE18" s="17"/>
      <c r="AF18" s="17"/>
      <c r="AG18" s="17"/>
      <c r="AH18" s="17"/>
      <c r="AI18" s="17"/>
      <c r="AJ18" s="17"/>
      <c r="AK18" s="17"/>
      <c r="AL18" s="19"/>
    </row>
    <row r="19" spans="1:211" ht="23.25" customHeight="1" thickBot="1" x14ac:dyDescent="0.25">
      <c r="C19" s="133" t="s">
        <v>69</v>
      </c>
      <c r="D19" s="134"/>
      <c r="E19" s="134"/>
      <c r="F19" s="132" t="s">
        <v>58</v>
      </c>
      <c r="G19" s="132"/>
      <c r="H19" s="132"/>
      <c r="I19" s="156"/>
      <c r="J19" s="156"/>
      <c r="K19" s="156"/>
      <c r="L19" s="156"/>
      <c r="M19" s="156"/>
      <c r="N19" s="156"/>
      <c r="O19" s="156"/>
      <c r="P19" s="154"/>
      <c r="Q19" s="155"/>
      <c r="R19" s="89"/>
      <c r="S19" s="89"/>
      <c r="T19" s="23"/>
      <c r="U19" s="24"/>
      <c r="V19" s="25"/>
      <c r="W19" s="25"/>
      <c r="X19" s="25"/>
      <c r="Y19" s="90"/>
      <c r="Z19" s="132" t="s">
        <v>2</v>
      </c>
      <c r="AA19" s="132"/>
      <c r="AB19" s="93">
        <v>4.2</v>
      </c>
      <c r="AC19" s="71" t="s">
        <v>15</v>
      </c>
      <c r="AD19" s="92" t="s">
        <v>47</v>
      </c>
      <c r="AE19" s="27">
        <v>4.0972222222222222E-2</v>
      </c>
      <c r="AF19" s="27">
        <v>8.2638888888888887E-2</v>
      </c>
      <c r="AG19" s="27">
        <v>0.12430555555555556</v>
      </c>
      <c r="AH19" s="27">
        <v>0.16597222222222222</v>
      </c>
      <c r="AI19" s="27">
        <v>0.2076388888888889</v>
      </c>
      <c r="AJ19" s="27">
        <v>0.24930555555555556</v>
      </c>
      <c r="AK19" s="28"/>
      <c r="AL19" s="29"/>
    </row>
    <row r="20" spans="1:211" ht="23.25" customHeight="1" thickBot="1" x14ac:dyDescent="0.25">
      <c r="C20" s="20"/>
      <c r="D20" s="21"/>
      <c r="E20" s="21"/>
      <c r="F20" s="132" t="s">
        <v>46</v>
      </c>
      <c r="G20" s="132"/>
      <c r="H20" s="132"/>
      <c r="I20" s="156" t="s">
        <v>78</v>
      </c>
      <c r="J20" s="156"/>
      <c r="K20" s="156"/>
      <c r="L20" s="156"/>
      <c r="M20" s="156"/>
      <c r="N20" s="156"/>
      <c r="O20" s="156"/>
      <c r="P20" s="154"/>
      <c r="Q20" s="155"/>
      <c r="R20" s="89"/>
      <c r="S20" s="89"/>
      <c r="T20" s="24"/>
      <c r="U20" s="24"/>
      <c r="V20" s="25">
        <v>4.1666666666666664E-2</v>
      </c>
      <c r="W20" s="25"/>
      <c r="X20" s="25"/>
      <c r="Y20" s="90"/>
      <c r="Z20" s="136" t="s">
        <v>45</v>
      </c>
      <c r="AA20" s="136"/>
      <c r="AB20" s="94">
        <f>AB22/AB21</f>
        <v>0</v>
      </c>
      <c r="AC20" s="71" t="s">
        <v>44</v>
      </c>
      <c r="AD20" s="145"/>
      <c r="AE20" s="27">
        <f>M21</f>
        <v>6.9444444444444441E-3</v>
      </c>
      <c r="AF20" s="27">
        <f>AE20*2</f>
        <v>1.3888888888888888E-2</v>
      </c>
      <c r="AG20" s="27">
        <f>AF20+$AE$20</f>
        <v>2.0833333333333332E-2</v>
      </c>
      <c r="AH20" s="27">
        <f>AG20+$AE$20</f>
        <v>2.7777777777777776E-2</v>
      </c>
      <c r="AI20" s="27">
        <f>AH20+$AE$20</f>
        <v>3.4722222222222224E-2</v>
      </c>
      <c r="AJ20" s="27">
        <f>AI20+$AE$20</f>
        <v>4.1666666666666671E-2</v>
      </c>
      <c r="AK20" s="28"/>
      <c r="AL20" s="29"/>
    </row>
    <row r="21" spans="1:211" s="2" customFormat="1" ht="23.25" customHeight="1" thickBot="1" x14ac:dyDescent="0.25">
      <c r="A21" s="81"/>
      <c r="B21" s="81"/>
      <c r="C21" s="30"/>
      <c r="D21" s="31"/>
      <c r="E21" s="31"/>
      <c r="F21" s="31"/>
      <c r="G21" s="22"/>
      <c r="H21" s="31"/>
      <c r="I21" s="132" t="s">
        <v>49</v>
      </c>
      <c r="J21" s="132"/>
      <c r="K21" s="132"/>
      <c r="L21" s="132"/>
      <c r="M21" s="151">
        <v>6.9444444444444441E-3</v>
      </c>
      <c r="N21" s="152"/>
      <c r="O21" s="153"/>
      <c r="P21" s="69"/>
      <c r="Q21" s="126" t="s">
        <v>50</v>
      </c>
      <c r="R21" s="126"/>
      <c r="S21" s="126"/>
      <c r="T21" s="126"/>
      <c r="U21" s="126"/>
      <c r="V21" s="126"/>
      <c r="W21" s="126"/>
      <c r="X21" s="126"/>
      <c r="Y21" s="126"/>
      <c r="Z21" s="126"/>
      <c r="AA21" s="26" t="s">
        <v>52</v>
      </c>
      <c r="AB21" s="95">
        <v>175</v>
      </c>
      <c r="AC21" s="72" t="s">
        <v>17</v>
      </c>
      <c r="AD21" s="146"/>
      <c r="AE21" s="33">
        <v>0</v>
      </c>
      <c r="AF21" s="33">
        <v>4.1666666666666664E-2</v>
      </c>
      <c r="AG21" s="33">
        <v>8.3333333333333329E-2</v>
      </c>
      <c r="AH21" s="33">
        <v>0.125</v>
      </c>
      <c r="AI21" s="33">
        <v>0.16666666666666666</v>
      </c>
      <c r="AJ21" s="33">
        <v>0.20833333333333334</v>
      </c>
      <c r="AK21" s="33">
        <v>0.25</v>
      </c>
      <c r="AL21" s="34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</row>
    <row r="22" spans="1:211" s="2" customFormat="1" ht="23.25" customHeight="1" thickBot="1" x14ac:dyDescent="0.25">
      <c r="A22" s="81"/>
      <c r="B22" s="81"/>
      <c r="C22" s="30"/>
      <c r="D22" s="31"/>
      <c r="E22" s="31"/>
      <c r="F22" s="31"/>
      <c r="G22" s="22"/>
      <c r="H22" s="31"/>
      <c r="I22" s="91"/>
      <c r="J22" s="132" t="s">
        <v>37</v>
      </c>
      <c r="K22" s="132"/>
      <c r="L22" s="132"/>
      <c r="M22" s="129">
        <v>0</v>
      </c>
      <c r="N22" s="130"/>
      <c r="O22" s="131"/>
      <c r="P22" s="70"/>
      <c r="Q22" s="126" t="s">
        <v>48</v>
      </c>
      <c r="R22" s="126"/>
      <c r="S22" s="126"/>
      <c r="T22" s="126"/>
      <c r="U22" s="126"/>
      <c r="V22" s="126"/>
      <c r="W22" s="126"/>
      <c r="X22" s="126"/>
      <c r="Y22" s="126"/>
      <c r="Z22" s="126"/>
      <c r="AA22" s="26" t="s">
        <v>16</v>
      </c>
      <c r="AB22" s="95">
        <v>0</v>
      </c>
      <c r="AC22" s="72" t="s">
        <v>17</v>
      </c>
      <c r="AD22" s="147"/>
      <c r="AE22" s="36"/>
      <c r="AF22" s="36"/>
      <c r="AG22" s="36"/>
      <c r="AH22" s="36"/>
      <c r="AI22" s="36"/>
      <c r="AJ22" s="36"/>
      <c r="AK22" s="36"/>
      <c r="AL22" s="37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</row>
    <row r="23" spans="1:211" s="2" customFormat="1" ht="6.75" customHeight="1" thickBot="1" x14ac:dyDescent="0.25">
      <c r="A23" s="81"/>
      <c r="B23" s="81"/>
      <c r="C23" s="30"/>
      <c r="D23" s="31"/>
      <c r="E23" s="31"/>
      <c r="F23" s="31"/>
      <c r="G23" s="22"/>
      <c r="H23" s="31"/>
      <c r="I23" s="31"/>
      <c r="J23" s="31"/>
      <c r="K23" s="22"/>
      <c r="L23" s="31"/>
      <c r="M23" s="31"/>
      <c r="N23" s="11"/>
      <c r="O23" s="31"/>
      <c r="P23" s="31"/>
      <c r="Q23" s="31"/>
      <c r="R23" s="32"/>
      <c r="S23" s="32"/>
      <c r="T23" s="32"/>
      <c r="U23" s="32"/>
      <c r="V23" s="32"/>
      <c r="W23" s="32"/>
      <c r="X23" s="32"/>
      <c r="Y23" s="22"/>
      <c r="Z23" s="35"/>
      <c r="AA23" s="38"/>
      <c r="AB23" s="39"/>
      <c r="AC23" s="39"/>
      <c r="AD23" s="40"/>
      <c r="AE23" s="36"/>
      <c r="AF23" s="36"/>
      <c r="AG23" s="36"/>
      <c r="AH23" s="36"/>
      <c r="AI23" s="36"/>
      <c r="AJ23" s="36"/>
      <c r="AK23" s="36"/>
      <c r="AL23" s="37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</row>
    <row r="24" spans="1:211" s="66" customFormat="1" ht="37" customHeight="1" thickBot="1" x14ac:dyDescent="0.2">
      <c r="A24" s="82"/>
      <c r="B24" s="82"/>
      <c r="C24" s="59"/>
      <c r="D24" s="60" t="s">
        <v>51</v>
      </c>
      <c r="E24" s="60" t="s">
        <v>0</v>
      </c>
      <c r="F24" s="60" t="s">
        <v>41</v>
      </c>
      <c r="G24" s="61"/>
      <c r="H24" s="98" t="s">
        <v>71</v>
      </c>
      <c r="I24" s="96" t="s">
        <v>39</v>
      </c>
      <c r="J24" s="60" t="s">
        <v>36</v>
      </c>
      <c r="K24" s="61"/>
      <c r="L24" s="98" t="s">
        <v>76</v>
      </c>
      <c r="M24" s="96" t="s">
        <v>75</v>
      </c>
      <c r="N24" s="62"/>
      <c r="O24" s="60" t="s">
        <v>4</v>
      </c>
      <c r="P24" s="60" t="s">
        <v>18</v>
      </c>
      <c r="Q24" s="60" t="s">
        <v>18</v>
      </c>
      <c r="R24" s="60" t="s">
        <v>32</v>
      </c>
      <c r="S24" s="60" t="s">
        <v>31</v>
      </c>
      <c r="T24" s="60" t="s">
        <v>3</v>
      </c>
      <c r="U24" s="60" t="s">
        <v>1</v>
      </c>
      <c r="V24" s="60" t="s">
        <v>33</v>
      </c>
      <c r="W24" s="60" t="s">
        <v>34</v>
      </c>
      <c r="X24" s="60" t="s">
        <v>35</v>
      </c>
      <c r="Y24" s="61"/>
      <c r="Z24" s="63" t="s">
        <v>80</v>
      </c>
      <c r="AA24" s="60" t="s">
        <v>40</v>
      </c>
      <c r="AB24" s="137" t="s">
        <v>53</v>
      </c>
      <c r="AC24" s="138"/>
      <c r="AD24" s="139"/>
      <c r="AE24" s="64"/>
      <c r="AF24" s="64"/>
      <c r="AG24" s="64"/>
      <c r="AH24" s="64"/>
      <c r="AI24" s="64"/>
      <c r="AJ24" s="64"/>
      <c r="AK24" s="64"/>
      <c r="AL24" s="65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</row>
    <row r="25" spans="1:211" s="104" customFormat="1" ht="26" customHeight="1" x14ac:dyDescent="0.2">
      <c r="A25" s="99"/>
      <c r="B25" s="99"/>
      <c r="C25" s="100"/>
      <c r="D25" s="85" t="s">
        <v>55</v>
      </c>
      <c r="E25" s="67" t="s">
        <v>56</v>
      </c>
      <c r="F25" s="67" t="s">
        <v>13</v>
      </c>
      <c r="G25" s="101"/>
      <c r="H25" s="97" t="s">
        <v>10</v>
      </c>
      <c r="I25" s="67" t="s">
        <v>10</v>
      </c>
      <c r="J25" s="67" t="s">
        <v>10</v>
      </c>
      <c r="K25" s="101"/>
      <c r="L25" s="97" t="s">
        <v>11</v>
      </c>
      <c r="M25" s="67" t="s">
        <v>11</v>
      </c>
      <c r="N25" s="101"/>
      <c r="O25" s="67" t="s">
        <v>12</v>
      </c>
      <c r="P25" s="67" t="s">
        <v>19</v>
      </c>
      <c r="Q25" s="67" t="s">
        <v>19</v>
      </c>
      <c r="R25" s="67" t="s">
        <v>20</v>
      </c>
      <c r="S25" s="67" t="s">
        <v>20</v>
      </c>
      <c r="T25" s="67" t="s">
        <v>20</v>
      </c>
      <c r="U25" s="67" t="s">
        <v>20</v>
      </c>
      <c r="V25" s="67" t="s">
        <v>20</v>
      </c>
      <c r="W25" s="67" t="s">
        <v>20</v>
      </c>
      <c r="X25" s="67" t="s">
        <v>20</v>
      </c>
      <c r="Y25" s="101"/>
      <c r="Z25" s="68" t="s">
        <v>50</v>
      </c>
      <c r="AA25" s="67" t="s">
        <v>57</v>
      </c>
      <c r="AB25" s="140" t="s">
        <v>54</v>
      </c>
      <c r="AC25" s="140"/>
      <c r="AD25" s="140"/>
      <c r="AE25" s="102"/>
      <c r="AF25" s="102"/>
      <c r="AG25" s="102"/>
      <c r="AH25" s="102"/>
      <c r="AI25" s="102"/>
      <c r="AJ25" s="102"/>
      <c r="AK25" s="102"/>
      <c r="AL25" s="103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</row>
    <row r="26" spans="1:211" s="3" customFormat="1" ht="33" customHeight="1" x14ac:dyDescent="0.2">
      <c r="A26" s="83"/>
      <c r="B26" s="83"/>
      <c r="C26" s="41"/>
      <c r="D26" s="86" t="s">
        <v>5</v>
      </c>
      <c r="E26" s="148"/>
      <c r="F26" s="148"/>
      <c r="G26" s="22"/>
      <c r="H26" s="106">
        <v>6147</v>
      </c>
      <c r="I26" s="107" t="s">
        <v>14</v>
      </c>
      <c r="J26" s="107">
        <v>0</v>
      </c>
      <c r="K26" s="108"/>
      <c r="L26" s="109" t="s">
        <v>14</v>
      </c>
      <c r="M26" s="109">
        <v>0</v>
      </c>
      <c r="N26" s="11"/>
      <c r="O26" s="109" t="s">
        <v>14</v>
      </c>
      <c r="P26" s="109" t="s">
        <v>14</v>
      </c>
      <c r="Q26" s="119" t="s">
        <v>14</v>
      </c>
      <c r="R26" s="110"/>
      <c r="S26" s="110"/>
      <c r="T26" s="110"/>
      <c r="U26" s="110"/>
      <c r="V26" s="110"/>
      <c r="W26" s="110"/>
      <c r="X26" s="110"/>
      <c r="Y26" s="108"/>
      <c r="Z26" s="109" t="s">
        <v>14</v>
      </c>
      <c r="AA26" s="84">
        <f>M22</f>
        <v>0</v>
      </c>
      <c r="AB26" s="141"/>
      <c r="AC26" s="141"/>
      <c r="AD26" s="141"/>
      <c r="AE26" s="42"/>
      <c r="AF26" s="42"/>
      <c r="AG26" s="42"/>
      <c r="AH26" s="42"/>
      <c r="AI26" s="42"/>
      <c r="AJ26" s="42"/>
      <c r="AK26" s="42"/>
      <c r="AL26" s="4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</row>
    <row r="27" spans="1:211" s="3" customFormat="1" ht="33" customHeight="1" x14ac:dyDescent="0.2">
      <c r="A27" s="83"/>
      <c r="B27" s="83"/>
      <c r="C27" s="41"/>
      <c r="D27" s="86" t="s">
        <v>6</v>
      </c>
      <c r="E27" s="148"/>
      <c r="F27" s="148"/>
      <c r="G27" s="22"/>
      <c r="H27" s="106">
        <v>6149</v>
      </c>
      <c r="I27" s="112">
        <f t="shared" ref="I27:I34" si="0">IF(H27=0,0,H27-H26)</f>
        <v>2</v>
      </c>
      <c r="J27" s="112">
        <f t="shared" ref="J27:J34" si="1">IF(I27=0,0,J26+I27)</f>
        <v>2</v>
      </c>
      <c r="K27" s="108"/>
      <c r="L27" s="113">
        <f>384/5280</f>
        <v>7.2727272727272724E-2</v>
      </c>
      <c r="M27" s="114">
        <f t="shared" ref="M27:M40" si="2">M26+L27</f>
        <v>7.2727272727272724E-2</v>
      </c>
      <c r="N27" s="11"/>
      <c r="O27" s="115">
        <f>(I27)/(M27*5280)</f>
        <v>5.208333333333333E-3</v>
      </c>
      <c r="P27" s="117">
        <f>IF(O27&gt;0,($AB$19*EXP(-0.043*O27*100))-(0.4269*$AB$20^2)-(0.2634*$AB$20),$AB$19)</f>
        <v>4.1069829846585462</v>
      </c>
      <c r="Q27" s="120">
        <f>(IF(O27&gt;-0.1,(P27*1),IF(O27&gt;-0.2,(P27*1.05),IF(O27&gt;-0.3,(P27*0.85),P27*0.7))))-((0.4269*$AB$20^2)-(0.2634*$AB$20))</f>
        <v>4.1069829846585462</v>
      </c>
      <c r="R27" s="118">
        <f>((1/(Q27/60))/1440)*M27</f>
        <v>7.378416325615648E-4</v>
      </c>
      <c r="S27" s="116">
        <f>IF(SUM(R27)&gt;$AJ$19,$AJ$20,IF(SUM(R27)&gt;$AI$19,$AI$20,IF(SUM(R27)&gt;$AH$19,$AH$20,IF(SUM(R27)&gt;$AG$19,$AG$20,IF(SUM(R27)&gt;$AF$19,$AF$20,IF(SUM(R27)&gt;$AE$19,$AE$20,0))))))</f>
        <v>0</v>
      </c>
      <c r="T27" s="111">
        <f>R27+S27</f>
        <v>7.378416325615648E-4</v>
      </c>
      <c r="U27" s="116">
        <f>SUM($T$27:T27)</f>
        <v>7.378416325615648E-4</v>
      </c>
      <c r="V27" s="116">
        <f t="shared" ref="V27:V40" si="3">IF(R27&gt;$AJ$19,R27-$AK$21,IF(R27&gt;$AI$19,R27-$AJ$21,IF(R27&gt;$AH$19,R27-$AI$21,IF(R27&gt;$AG$19,R27-$AH$21,IF(R27&gt;$AF$19,R27-$AG$21,IF(R27&gt;$AE$19,R27-$AF$21,R27-$AE$21))))))</f>
        <v>7.378416325615648E-4</v>
      </c>
      <c r="W27" s="116">
        <f>SUM($V$27:V27)</f>
        <v>7.378416325615648E-4</v>
      </c>
      <c r="X27" s="116">
        <f t="shared" ref="X27:X40" si="4">ROUNDDOWN(W27/V$20,0)*AE$20</f>
        <v>0</v>
      </c>
      <c r="Y27" s="108"/>
      <c r="Z27" s="111">
        <f>AA27-AA26</f>
        <v>7.378416325615648E-4</v>
      </c>
      <c r="AA27" s="84">
        <f t="shared" ref="AA27:AA28" si="5">AA26+T27+X27</f>
        <v>7.378416325615648E-4</v>
      </c>
      <c r="AB27" s="141"/>
      <c r="AC27" s="141"/>
      <c r="AD27" s="141"/>
      <c r="AE27" s="42"/>
      <c r="AF27" s="42"/>
      <c r="AG27" s="42"/>
      <c r="AH27" s="42"/>
      <c r="AI27" s="42"/>
      <c r="AJ27" s="42"/>
      <c r="AK27" s="42"/>
      <c r="AL27" s="4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</row>
    <row r="28" spans="1:211" s="3" customFormat="1" ht="33" customHeight="1" x14ac:dyDescent="0.2">
      <c r="A28" s="83"/>
      <c r="B28" s="83"/>
      <c r="C28" s="41"/>
      <c r="D28" s="86" t="s">
        <v>7</v>
      </c>
      <c r="E28" s="148"/>
      <c r="F28" s="148"/>
      <c r="G28" s="22"/>
      <c r="H28" s="106">
        <v>6129</v>
      </c>
      <c r="I28" s="112">
        <f t="shared" si="0"/>
        <v>-20</v>
      </c>
      <c r="J28" s="112">
        <f t="shared" si="1"/>
        <v>-18</v>
      </c>
      <c r="K28" s="108"/>
      <c r="L28" s="113">
        <f>1235/5280</f>
        <v>0.23390151515151514</v>
      </c>
      <c r="M28" s="114">
        <f>L28-L27</f>
        <v>0.16117424242424241</v>
      </c>
      <c r="N28" s="11"/>
      <c r="O28" s="115">
        <f>(I28)/(M28*5280)</f>
        <v>-2.3501762632197415E-2</v>
      </c>
      <c r="P28" s="117">
        <f t="shared" ref="P28:P40" si="6">IF(O28&gt;0,($AB$19*EXP(-0.043*O28*100))-(0.4269*$AB$20^2)-(0.2634*$AB$20),$AB$19)</f>
        <v>4.2</v>
      </c>
      <c r="Q28" s="120">
        <f t="shared" ref="Q27:Q40" si="7">(IF(O28&gt;-0.1,(P28*1),IF(O28&gt;-0.2,(P28*1.05),IF(O28&gt;-0.3,(P28*0.85),P28*0.7))))-((0.4269*$AB$20^2)-(0.2634*$AB$20))</f>
        <v>4.2</v>
      </c>
      <c r="R28" s="118">
        <f t="shared" ref="R28:R40" si="8">((1/(Q28/60))/1440)*M28</f>
        <v>1.5989508177008175E-3</v>
      </c>
      <c r="S28" s="116">
        <f t="shared" ref="S28:S40" si="9">IF(SUM(R28)&gt;$AJ$19,$AJ$20,IF(SUM(R28)&gt;$AI$19,$AI$20,IF(SUM(R28)&gt;$AH$19,$AH$20,IF(SUM(R28)&gt;$AG$19,$AG$20,IF(SUM(R28)&gt;$AF$19,$AF$20,IF(SUM(R28)&gt;$AE$19,$AE$20,0))))))</f>
        <v>0</v>
      </c>
      <c r="T28" s="111">
        <f t="shared" ref="T28:T30" si="10">R28+S28</f>
        <v>1.5989508177008175E-3</v>
      </c>
      <c r="U28" s="116">
        <f>SUM($T$27:T28)</f>
        <v>2.3367924502623824E-3</v>
      </c>
      <c r="V28" s="116">
        <f t="shared" si="3"/>
        <v>1.5989508177008175E-3</v>
      </c>
      <c r="W28" s="116">
        <f>SUM($V$27:V28)</f>
        <v>2.3367924502623824E-3</v>
      </c>
      <c r="X28" s="116">
        <f t="shared" si="4"/>
        <v>0</v>
      </c>
      <c r="Y28" s="108"/>
      <c r="Z28" s="111">
        <f>AA28-AA27</f>
        <v>1.5989508177008177E-3</v>
      </c>
      <c r="AA28" s="84">
        <f t="shared" si="5"/>
        <v>2.3367924502623824E-3</v>
      </c>
      <c r="AB28" s="141"/>
      <c r="AC28" s="141"/>
      <c r="AD28" s="141"/>
      <c r="AE28" s="42"/>
      <c r="AF28" s="42"/>
      <c r="AG28" s="42"/>
      <c r="AH28" s="42"/>
      <c r="AI28" s="42"/>
      <c r="AJ28" s="42"/>
      <c r="AK28" s="42"/>
      <c r="AL28" s="4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</row>
    <row r="29" spans="1:211" s="3" customFormat="1" ht="33" customHeight="1" x14ac:dyDescent="0.2">
      <c r="A29" s="83"/>
      <c r="B29" s="83"/>
      <c r="C29" s="41"/>
      <c r="D29" s="86" t="s">
        <v>8</v>
      </c>
      <c r="E29" s="148"/>
      <c r="F29" s="148"/>
      <c r="G29" s="22"/>
      <c r="H29" s="106">
        <v>6109</v>
      </c>
      <c r="I29" s="112">
        <f t="shared" si="0"/>
        <v>-20</v>
      </c>
      <c r="J29" s="112">
        <f t="shared" si="1"/>
        <v>-38</v>
      </c>
      <c r="K29" s="108"/>
      <c r="L29" s="113">
        <v>0.54</v>
      </c>
      <c r="M29" s="114">
        <f>L29-L28</f>
        <v>0.3060984848484849</v>
      </c>
      <c r="N29" s="11"/>
      <c r="O29" s="115">
        <f>(I29)/(M29*5280)</f>
        <v>-1.2374706100730106E-2</v>
      </c>
      <c r="P29" s="117">
        <f t="shared" si="6"/>
        <v>4.2</v>
      </c>
      <c r="Q29" s="120">
        <f t="shared" si="7"/>
        <v>4.2</v>
      </c>
      <c r="R29" s="118">
        <f t="shared" si="8"/>
        <v>3.0366913179413185E-3</v>
      </c>
      <c r="S29" s="116">
        <f t="shared" si="9"/>
        <v>0</v>
      </c>
      <c r="T29" s="111">
        <f t="shared" si="10"/>
        <v>3.0366913179413185E-3</v>
      </c>
      <c r="U29" s="116">
        <f>SUM($T$27:T29)</f>
        <v>5.3734837682037004E-3</v>
      </c>
      <c r="V29" s="116">
        <f t="shared" si="3"/>
        <v>3.0366913179413185E-3</v>
      </c>
      <c r="W29" s="116">
        <f>SUM($V$27:V29)</f>
        <v>5.3734837682037004E-3</v>
      </c>
      <c r="X29" s="116">
        <f t="shared" si="4"/>
        <v>0</v>
      </c>
      <c r="Y29" s="108"/>
      <c r="Z29" s="111">
        <f>AA29-AA28</f>
        <v>3.036691317941318E-3</v>
      </c>
      <c r="AA29" s="84">
        <f t="shared" ref="AA29:AA40" si="11">AA28+T29+X29</f>
        <v>5.3734837682037004E-3</v>
      </c>
      <c r="AB29" s="141"/>
      <c r="AC29" s="141"/>
      <c r="AD29" s="141"/>
      <c r="AE29" s="42"/>
      <c r="AF29" s="42"/>
      <c r="AG29" s="42"/>
      <c r="AH29" s="42"/>
      <c r="AI29" s="42"/>
      <c r="AJ29" s="42"/>
      <c r="AK29" s="42"/>
      <c r="AL29" s="4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</row>
    <row r="30" spans="1:211" s="3" customFormat="1" ht="33" customHeight="1" x14ac:dyDescent="0.2">
      <c r="A30" s="83"/>
      <c r="B30" s="83"/>
      <c r="C30" s="41"/>
      <c r="D30" s="86" t="s">
        <v>9</v>
      </c>
      <c r="E30" s="148"/>
      <c r="F30" s="148"/>
      <c r="G30" s="22"/>
      <c r="H30" s="106">
        <v>6122</v>
      </c>
      <c r="I30" s="112">
        <f t="shared" si="0"/>
        <v>13</v>
      </c>
      <c r="J30" s="112">
        <f t="shared" si="1"/>
        <v>-25</v>
      </c>
      <c r="K30" s="108"/>
      <c r="L30" s="113">
        <v>0.66</v>
      </c>
      <c r="M30" s="114">
        <f>L30-L29</f>
        <v>0.12</v>
      </c>
      <c r="N30" s="11"/>
      <c r="O30" s="115">
        <f>(I30)/(M30*5280)</f>
        <v>2.0517676767676768E-2</v>
      </c>
      <c r="P30" s="117">
        <f t="shared" si="6"/>
        <v>3.845326501388846</v>
      </c>
      <c r="Q30" s="120">
        <f t="shared" si="7"/>
        <v>3.845326501388846</v>
      </c>
      <c r="R30" s="118">
        <f t="shared" si="8"/>
        <v>1.3002797026973162E-3</v>
      </c>
      <c r="S30" s="116">
        <f t="shared" si="9"/>
        <v>0</v>
      </c>
      <c r="T30" s="111">
        <f t="shared" si="10"/>
        <v>1.3002797026973162E-3</v>
      </c>
      <c r="U30" s="116">
        <f>SUM($T$27:T30)</f>
        <v>6.6737634709010171E-3</v>
      </c>
      <c r="V30" s="116">
        <f t="shared" si="3"/>
        <v>1.3002797026973162E-3</v>
      </c>
      <c r="W30" s="116">
        <f>SUM($V$27:V30)</f>
        <v>6.6737634709010171E-3</v>
      </c>
      <c r="X30" s="116">
        <f t="shared" si="4"/>
        <v>0</v>
      </c>
      <c r="Y30" s="108"/>
      <c r="Z30" s="111">
        <f>AA30-AA29</f>
        <v>1.3002797026973167E-3</v>
      </c>
      <c r="AA30" s="84">
        <f t="shared" si="11"/>
        <v>6.6737634709010171E-3</v>
      </c>
      <c r="AB30" s="141"/>
      <c r="AC30" s="141"/>
      <c r="AD30" s="141"/>
      <c r="AE30" s="42"/>
      <c r="AF30" s="42"/>
      <c r="AG30" s="42"/>
      <c r="AH30" s="42"/>
      <c r="AI30" s="42"/>
      <c r="AJ30" s="42"/>
      <c r="AK30" s="42"/>
      <c r="AL30" s="4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</row>
    <row r="31" spans="1:211" s="3" customFormat="1" ht="33" customHeight="1" x14ac:dyDescent="0.2">
      <c r="A31" s="83"/>
      <c r="B31" s="83"/>
      <c r="C31" s="41"/>
      <c r="D31" s="86" t="s">
        <v>21</v>
      </c>
      <c r="E31" s="148"/>
      <c r="F31" s="148"/>
      <c r="G31" s="22"/>
      <c r="H31" s="106">
        <v>6123</v>
      </c>
      <c r="I31" s="112">
        <f t="shared" si="0"/>
        <v>1</v>
      </c>
      <c r="J31" s="112">
        <f t="shared" si="1"/>
        <v>-24</v>
      </c>
      <c r="K31" s="108"/>
      <c r="L31" s="113">
        <v>0.69</v>
      </c>
      <c r="M31" s="114">
        <f>L31-L30</f>
        <v>2.9999999999999916E-2</v>
      </c>
      <c r="N31" s="11"/>
      <c r="O31" s="115">
        <f>(I31)/(M31*5280)</f>
        <v>6.3131313131313312E-3</v>
      </c>
      <c r="P31" s="117">
        <f t="shared" si="6"/>
        <v>4.0875184936064857</v>
      </c>
      <c r="Q31" s="120">
        <f>(IF(O31&gt;-0.1,(P31*1),IF(O31&gt;-0.2,(P31*1.05),IF(O31&gt;-0.3,(P31*0.85),P31*0.7))))-((0.4269*$AB$20^2)-(0.2634*$AB$20))</f>
        <v>4.0875184936064857</v>
      </c>
      <c r="R31" s="118">
        <f t="shared" si="8"/>
        <v>3.0580901394212424E-4</v>
      </c>
      <c r="S31" s="116">
        <f t="shared" si="9"/>
        <v>0</v>
      </c>
      <c r="T31" s="111">
        <f t="shared" ref="T31:T40" si="12">R31+S31</f>
        <v>3.0580901394212424E-4</v>
      </c>
      <c r="U31" s="116">
        <f>SUM($T$27:T31)</f>
        <v>6.9795724848431412E-3</v>
      </c>
      <c r="V31" s="116">
        <f t="shared" si="3"/>
        <v>3.0580901394212424E-4</v>
      </c>
      <c r="W31" s="116">
        <f>SUM($V$27:V31)</f>
        <v>6.9795724848431412E-3</v>
      </c>
      <c r="X31" s="116">
        <f t="shared" si="4"/>
        <v>0</v>
      </c>
      <c r="Y31" s="108"/>
      <c r="Z31" s="111">
        <f t="shared" ref="Z31:Z40" si="13">AA31-AA30</f>
        <v>3.0580901394212413E-4</v>
      </c>
      <c r="AA31" s="84">
        <f t="shared" si="11"/>
        <v>6.9795724848431412E-3</v>
      </c>
      <c r="AB31" s="141"/>
      <c r="AC31" s="141"/>
      <c r="AD31" s="141"/>
      <c r="AE31" s="42"/>
      <c r="AF31" s="42"/>
      <c r="AG31" s="42"/>
      <c r="AH31" s="42"/>
      <c r="AI31" s="42"/>
      <c r="AJ31" s="42"/>
      <c r="AK31" s="42"/>
      <c r="AL31" s="4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</row>
    <row r="32" spans="1:211" s="3" customFormat="1" ht="33" customHeight="1" x14ac:dyDescent="0.2">
      <c r="A32" s="83"/>
      <c r="B32" s="83"/>
      <c r="C32" s="41"/>
      <c r="D32" s="86" t="s">
        <v>22</v>
      </c>
      <c r="E32" s="148"/>
      <c r="F32" s="148"/>
      <c r="G32" s="22"/>
      <c r="H32" s="106">
        <v>6124</v>
      </c>
      <c r="I32" s="112">
        <f t="shared" si="0"/>
        <v>1</v>
      </c>
      <c r="J32" s="112">
        <f t="shared" si="1"/>
        <v>-23</v>
      </c>
      <c r="K32" s="108"/>
      <c r="L32" s="113">
        <v>0.83</v>
      </c>
      <c r="M32" s="114">
        <f>L32-L31</f>
        <v>0.14000000000000001</v>
      </c>
      <c r="N32" s="11"/>
      <c r="O32" s="115">
        <f>(I32)/(M32*5280)</f>
        <v>1.3528138528138528E-3</v>
      </c>
      <c r="P32" s="117">
        <f t="shared" si="6"/>
        <v>4.1756391053878712</v>
      </c>
      <c r="Q32" s="120">
        <f t="shared" si="7"/>
        <v>4.1756391053878712</v>
      </c>
      <c r="R32" s="118">
        <f t="shared" si="8"/>
        <v>1.3969917385356703E-3</v>
      </c>
      <c r="S32" s="116">
        <f t="shared" si="9"/>
        <v>0</v>
      </c>
      <c r="T32" s="111">
        <f t="shared" si="12"/>
        <v>1.3969917385356703E-3</v>
      </c>
      <c r="U32" s="116">
        <f>SUM($T$27:T32)</f>
        <v>8.3765642233788115E-3</v>
      </c>
      <c r="V32" s="116">
        <f t="shared" si="3"/>
        <v>1.3969917385356703E-3</v>
      </c>
      <c r="W32" s="116">
        <f>SUM($V$27:V32)</f>
        <v>8.3765642233788115E-3</v>
      </c>
      <c r="X32" s="116">
        <f t="shared" si="4"/>
        <v>0</v>
      </c>
      <c r="Y32" s="108"/>
      <c r="Z32" s="111">
        <f t="shared" si="13"/>
        <v>1.3969917385356703E-3</v>
      </c>
      <c r="AA32" s="84">
        <f t="shared" si="11"/>
        <v>8.3765642233788115E-3</v>
      </c>
      <c r="AB32" s="141"/>
      <c r="AC32" s="141"/>
      <c r="AD32" s="141"/>
      <c r="AE32" s="42"/>
      <c r="AF32" s="42"/>
      <c r="AG32" s="42"/>
      <c r="AH32" s="42"/>
      <c r="AI32" s="42"/>
      <c r="AJ32" s="42"/>
      <c r="AK32" s="42"/>
      <c r="AL32" s="4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</row>
    <row r="33" spans="1:211" s="3" customFormat="1" ht="33" customHeight="1" x14ac:dyDescent="0.2">
      <c r="A33" s="83"/>
      <c r="B33" s="83"/>
      <c r="C33" s="41"/>
      <c r="D33" s="86" t="s">
        <v>23</v>
      </c>
      <c r="E33" s="148"/>
      <c r="F33" s="148"/>
      <c r="G33" s="22"/>
      <c r="H33" s="106">
        <v>6072</v>
      </c>
      <c r="I33" s="112">
        <f t="shared" si="0"/>
        <v>-52</v>
      </c>
      <c r="J33" s="112">
        <f t="shared" si="1"/>
        <v>-75</v>
      </c>
      <c r="K33" s="108"/>
      <c r="L33" s="113">
        <v>0.89</v>
      </c>
      <c r="M33" s="114">
        <f>L33-L32</f>
        <v>6.0000000000000053E-2</v>
      </c>
      <c r="N33" s="11"/>
      <c r="O33" s="115">
        <f>(I33)/(M33*5280)</f>
        <v>-0.16414141414141398</v>
      </c>
      <c r="P33" s="117">
        <f t="shared" si="6"/>
        <v>4.2</v>
      </c>
      <c r="Q33" s="120">
        <f>(IF(O33&gt;-0.1,(P33*1),IF(O33&gt;-0.2,(P33*1.05),IF(O33&gt;-0.3,(P33*0.85),P33*0.7))))-((0.4269*$AB$20^2)-(0.2634*$AB$20))</f>
        <v>4.41</v>
      </c>
      <c r="R33" s="118">
        <f t="shared" si="8"/>
        <v>5.6689342403628174E-4</v>
      </c>
      <c r="S33" s="116">
        <f t="shared" si="9"/>
        <v>0</v>
      </c>
      <c r="T33" s="111">
        <f t="shared" si="12"/>
        <v>5.6689342403628174E-4</v>
      </c>
      <c r="U33" s="116">
        <f>SUM($T$27:T33)</f>
        <v>8.9434576474150939E-3</v>
      </c>
      <c r="V33" s="116">
        <f t="shared" si="3"/>
        <v>5.6689342403628174E-4</v>
      </c>
      <c r="W33" s="116">
        <f>SUM($V$27:V33)</f>
        <v>8.9434576474150939E-3</v>
      </c>
      <c r="X33" s="116">
        <f t="shared" si="4"/>
        <v>0</v>
      </c>
      <c r="Y33" s="108"/>
      <c r="Z33" s="111">
        <f>AA33-AA32</f>
        <v>5.6689342403628239E-4</v>
      </c>
      <c r="AA33" s="84">
        <f>AA32+T33+X33</f>
        <v>8.9434576474150939E-3</v>
      </c>
      <c r="AB33" s="141"/>
      <c r="AC33" s="141"/>
      <c r="AD33" s="141"/>
      <c r="AE33" s="42"/>
      <c r="AF33" s="42"/>
      <c r="AG33" s="42"/>
      <c r="AH33" s="42"/>
      <c r="AI33" s="42"/>
      <c r="AJ33" s="42"/>
      <c r="AK33" s="42"/>
      <c r="AL33" s="4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</row>
    <row r="34" spans="1:211" s="3" customFormat="1" ht="33" customHeight="1" x14ac:dyDescent="0.2">
      <c r="A34" s="83"/>
      <c r="B34" s="83"/>
      <c r="C34" s="41"/>
      <c r="D34" s="86" t="s">
        <v>24</v>
      </c>
      <c r="E34" s="148"/>
      <c r="F34" s="148"/>
      <c r="G34" s="22"/>
      <c r="H34" s="106">
        <v>6042</v>
      </c>
      <c r="I34" s="112">
        <f t="shared" si="0"/>
        <v>-30</v>
      </c>
      <c r="J34" s="112">
        <f t="shared" si="1"/>
        <v>-105</v>
      </c>
      <c r="K34" s="108"/>
      <c r="L34" s="113">
        <v>1.03</v>
      </c>
      <c r="M34" s="114">
        <f>L34-L33</f>
        <v>0.14000000000000001</v>
      </c>
      <c r="N34" s="11"/>
      <c r="O34" s="115">
        <f>(I34)/(M34*5280)</f>
        <v>-4.0584415584415584E-2</v>
      </c>
      <c r="P34" s="117">
        <f t="shared" si="6"/>
        <v>4.2</v>
      </c>
      <c r="Q34" s="120">
        <f t="shared" si="7"/>
        <v>4.2</v>
      </c>
      <c r="R34" s="118">
        <f t="shared" si="8"/>
        <v>1.3888888888888889E-3</v>
      </c>
      <c r="S34" s="116">
        <f t="shared" si="9"/>
        <v>0</v>
      </c>
      <c r="T34" s="111">
        <f t="shared" si="12"/>
        <v>1.3888888888888889E-3</v>
      </c>
      <c r="U34" s="116">
        <f>SUM($T$27:T34)</f>
        <v>1.0332346536303983E-2</v>
      </c>
      <c r="V34" s="116">
        <f t="shared" si="3"/>
        <v>1.3888888888888889E-3</v>
      </c>
      <c r="W34" s="116">
        <f>SUM($V$27:V34)</f>
        <v>1.0332346536303983E-2</v>
      </c>
      <c r="X34" s="116">
        <f t="shared" si="4"/>
        <v>0</v>
      </c>
      <c r="Y34" s="108"/>
      <c r="Z34" s="111">
        <f>AA34-AA33</f>
        <v>1.3888888888888892E-3</v>
      </c>
      <c r="AA34" s="84">
        <f>AA33+T34+X34</f>
        <v>1.0332346536303983E-2</v>
      </c>
      <c r="AB34" s="142"/>
      <c r="AC34" s="143"/>
      <c r="AD34" s="144"/>
      <c r="AE34" s="42"/>
      <c r="AF34" s="42"/>
      <c r="AG34" s="42"/>
      <c r="AH34" s="42"/>
      <c r="AI34" s="42"/>
      <c r="AJ34" s="42"/>
      <c r="AK34" s="42"/>
      <c r="AL34" s="4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</row>
    <row r="35" spans="1:211" s="3" customFormat="1" ht="33" customHeight="1" x14ac:dyDescent="0.2">
      <c r="A35" s="83"/>
      <c r="B35" s="83"/>
      <c r="C35" s="41"/>
      <c r="D35" s="86" t="s">
        <v>25</v>
      </c>
      <c r="E35" s="148"/>
      <c r="F35" s="148"/>
      <c r="G35" s="22"/>
      <c r="H35" s="106"/>
      <c r="I35" s="112">
        <f>IF(H35=0,0,H35-H34)</f>
        <v>0</v>
      </c>
      <c r="J35" s="112">
        <f>IF(I35=0,0,J34+I35)</f>
        <v>0</v>
      </c>
      <c r="K35" s="108"/>
      <c r="L35" s="113"/>
      <c r="M35" s="114">
        <f>IF(L35=0,0,L35-L34)</f>
        <v>0</v>
      </c>
      <c r="N35" s="11"/>
      <c r="O35" s="115" t="e">
        <f>(I35)/(M35*5280)</f>
        <v>#DIV/0!</v>
      </c>
      <c r="P35" s="117" t="e">
        <f t="shared" si="6"/>
        <v>#DIV/0!</v>
      </c>
      <c r="Q35" s="120" t="e">
        <f t="shared" si="7"/>
        <v>#DIV/0!</v>
      </c>
      <c r="R35" s="118" t="e">
        <f t="shared" si="8"/>
        <v>#DIV/0!</v>
      </c>
      <c r="S35" s="116" t="e">
        <f t="shared" si="9"/>
        <v>#DIV/0!</v>
      </c>
      <c r="T35" s="111" t="e">
        <f t="shared" si="12"/>
        <v>#DIV/0!</v>
      </c>
      <c r="U35" s="116" t="e">
        <f>SUM($T$27:T35)</f>
        <v>#DIV/0!</v>
      </c>
      <c r="V35" s="116" t="e">
        <f t="shared" si="3"/>
        <v>#DIV/0!</v>
      </c>
      <c r="W35" s="116" t="e">
        <f>SUM($V$27:V35)</f>
        <v>#DIV/0!</v>
      </c>
      <c r="X35" s="116" t="e">
        <f t="shared" si="4"/>
        <v>#DIV/0!</v>
      </c>
      <c r="Y35" s="108"/>
      <c r="Z35" s="111" t="e">
        <f t="shared" si="13"/>
        <v>#DIV/0!</v>
      </c>
      <c r="AA35" s="84" t="e">
        <f t="shared" si="11"/>
        <v>#DIV/0!</v>
      </c>
      <c r="AB35" s="142"/>
      <c r="AC35" s="143"/>
      <c r="AD35" s="144"/>
      <c r="AE35" s="42"/>
      <c r="AF35" s="42"/>
      <c r="AG35" s="42"/>
      <c r="AH35" s="42"/>
      <c r="AI35" s="42"/>
      <c r="AJ35" s="42"/>
      <c r="AK35" s="42"/>
      <c r="AL35" s="4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</row>
    <row r="36" spans="1:211" s="3" customFormat="1" ht="33" customHeight="1" x14ac:dyDescent="0.2">
      <c r="A36" s="83"/>
      <c r="B36" s="83"/>
      <c r="C36" s="41"/>
      <c r="D36" s="86" t="s">
        <v>26</v>
      </c>
      <c r="E36" s="148"/>
      <c r="F36" s="148"/>
      <c r="G36" s="22"/>
      <c r="H36" s="106"/>
      <c r="I36" s="112">
        <f t="shared" ref="I36:I40" si="14">IF(H36=0,0,H36-H35)</f>
        <v>0</v>
      </c>
      <c r="J36" s="112">
        <f t="shared" ref="J36:J40" si="15">IF(I36=0,0,J35+I36)</f>
        <v>0</v>
      </c>
      <c r="K36" s="108"/>
      <c r="L36" s="113"/>
      <c r="M36" s="114">
        <f>L36-L35</f>
        <v>0</v>
      </c>
      <c r="N36" s="11"/>
      <c r="O36" s="115" t="e">
        <f>(I36)/(M36*5280)</f>
        <v>#DIV/0!</v>
      </c>
      <c r="P36" s="117" t="e">
        <f t="shared" si="6"/>
        <v>#DIV/0!</v>
      </c>
      <c r="Q36" s="120" t="e">
        <f t="shared" si="7"/>
        <v>#DIV/0!</v>
      </c>
      <c r="R36" s="118" t="e">
        <f t="shared" si="8"/>
        <v>#DIV/0!</v>
      </c>
      <c r="S36" s="116" t="e">
        <f t="shared" si="9"/>
        <v>#DIV/0!</v>
      </c>
      <c r="T36" s="111" t="e">
        <f t="shared" si="12"/>
        <v>#DIV/0!</v>
      </c>
      <c r="U36" s="116" t="e">
        <f>SUM($T$27:T36)</f>
        <v>#DIV/0!</v>
      </c>
      <c r="V36" s="116" t="e">
        <f t="shared" si="3"/>
        <v>#DIV/0!</v>
      </c>
      <c r="W36" s="116" t="e">
        <f>SUM($V$27:V36)</f>
        <v>#DIV/0!</v>
      </c>
      <c r="X36" s="116" t="e">
        <f t="shared" si="4"/>
        <v>#DIV/0!</v>
      </c>
      <c r="Y36" s="108"/>
      <c r="Z36" s="111" t="e">
        <f t="shared" si="13"/>
        <v>#DIV/0!</v>
      </c>
      <c r="AA36" s="84" t="e">
        <f t="shared" si="11"/>
        <v>#DIV/0!</v>
      </c>
      <c r="AB36" s="142"/>
      <c r="AC36" s="143"/>
      <c r="AD36" s="144"/>
      <c r="AE36" s="42"/>
      <c r="AF36" s="42"/>
      <c r="AG36" s="42"/>
      <c r="AH36" s="42"/>
      <c r="AI36" s="42"/>
      <c r="AJ36" s="42"/>
      <c r="AK36" s="42"/>
      <c r="AL36" s="4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</row>
    <row r="37" spans="1:211" s="3" customFormat="1" ht="33" customHeight="1" x14ac:dyDescent="0.2">
      <c r="A37" s="83"/>
      <c r="B37" s="83"/>
      <c r="C37" s="41"/>
      <c r="D37" s="86" t="s">
        <v>27</v>
      </c>
      <c r="E37" s="148"/>
      <c r="F37" s="148"/>
      <c r="G37" s="22"/>
      <c r="H37" s="106"/>
      <c r="I37" s="112">
        <f t="shared" si="14"/>
        <v>0</v>
      </c>
      <c r="J37" s="112">
        <f t="shared" si="15"/>
        <v>0</v>
      </c>
      <c r="K37" s="108"/>
      <c r="L37" s="113"/>
      <c r="M37" s="114">
        <f>L37-L36</f>
        <v>0</v>
      </c>
      <c r="N37" s="11"/>
      <c r="O37" s="115" t="e">
        <f>(I37)/(M37*5280)</f>
        <v>#DIV/0!</v>
      </c>
      <c r="P37" s="117" t="e">
        <f t="shared" si="6"/>
        <v>#DIV/0!</v>
      </c>
      <c r="Q37" s="120" t="e">
        <f t="shared" si="7"/>
        <v>#DIV/0!</v>
      </c>
      <c r="R37" s="118" t="e">
        <f t="shared" si="8"/>
        <v>#DIV/0!</v>
      </c>
      <c r="S37" s="116" t="e">
        <f t="shared" si="9"/>
        <v>#DIV/0!</v>
      </c>
      <c r="T37" s="111" t="e">
        <f t="shared" si="12"/>
        <v>#DIV/0!</v>
      </c>
      <c r="U37" s="116" t="e">
        <f>SUM($T$27:T37)</f>
        <v>#DIV/0!</v>
      </c>
      <c r="V37" s="116" t="e">
        <f t="shared" si="3"/>
        <v>#DIV/0!</v>
      </c>
      <c r="W37" s="116" t="e">
        <f>SUM($V$27:V37)</f>
        <v>#DIV/0!</v>
      </c>
      <c r="X37" s="116" t="e">
        <f t="shared" si="4"/>
        <v>#DIV/0!</v>
      </c>
      <c r="Y37" s="108"/>
      <c r="Z37" s="111" t="e">
        <f t="shared" si="13"/>
        <v>#DIV/0!</v>
      </c>
      <c r="AA37" s="84" t="e">
        <f t="shared" si="11"/>
        <v>#DIV/0!</v>
      </c>
      <c r="AB37" s="142"/>
      <c r="AC37" s="143"/>
      <c r="AD37" s="144"/>
      <c r="AE37" s="42"/>
      <c r="AF37" s="42"/>
      <c r="AG37" s="42"/>
      <c r="AH37" s="42"/>
      <c r="AI37" s="42"/>
      <c r="AJ37" s="42"/>
      <c r="AK37" s="42"/>
      <c r="AL37" s="4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</row>
    <row r="38" spans="1:211" s="3" customFormat="1" ht="33" customHeight="1" x14ac:dyDescent="0.2">
      <c r="A38" s="83"/>
      <c r="B38" s="83"/>
      <c r="C38" s="41"/>
      <c r="D38" s="86" t="s">
        <v>28</v>
      </c>
      <c r="E38" s="148"/>
      <c r="F38" s="148"/>
      <c r="G38" s="22"/>
      <c r="H38" s="106"/>
      <c r="I38" s="112">
        <f t="shared" si="14"/>
        <v>0</v>
      </c>
      <c r="J38" s="112">
        <f t="shared" si="15"/>
        <v>0</v>
      </c>
      <c r="K38" s="108"/>
      <c r="L38" s="113"/>
      <c r="M38" s="114">
        <f>L38-L37</f>
        <v>0</v>
      </c>
      <c r="N38" s="11"/>
      <c r="O38" s="115" t="e">
        <f>(I38)/(M38*5280)</f>
        <v>#DIV/0!</v>
      </c>
      <c r="P38" s="117" t="e">
        <f t="shared" si="6"/>
        <v>#DIV/0!</v>
      </c>
      <c r="Q38" s="120" t="e">
        <f t="shared" si="7"/>
        <v>#DIV/0!</v>
      </c>
      <c r="R38" s="118" t="e">
        <f t="shared" si="8"/>
        <v>#DIV/0!</v>
      </c>
      <c r="S38" s="116" t="e">
        <f t="shared" si="9"/>
        <v>#DIV/0!</v>
      </c>
      <c r="T38" s="111" t="e">
        <f t="shared" si="12"/>
        <v>#DIV/0!</v>
      </c>
      <c r="U38" s="116" t="e">
        <f>SUM($T$27:T38)</f>
        <v>#DIV/0!</v>
      </c>
      <c r="V38" s="116" t="e">
        <f t="shared" si="3"/>
        <v>#DIV/0!</v>
      </c>
      <c r="W38" s="116" t="e">
        <f>SUM($V$27:V38)</f>
        <v>#DIV/0!</v>
      </c>
      <c r="X38" s="116" t="e">
        <f t="shared" si="4"/>
        <v>#DIV/0!</v>
      </c>
      <c r="Y38" s="108"/>
      <c r="Z38" s="111" t="e">
        <f t="shared" si="13"/>
        <v>#DIV/0!</v>
      </c>
      <c r="AA38" s="84" t="e">
        <f t="shared" si="11"/>
        <v>#DIV/0!</v>
      </c>
      <c r="AB38" s="142"/>
      <c r="AC38" s="143"/>
      <c r="AD38" s="144"/>
      <c r="AE38" s="42"/>
      <c r="AF38" s="42"/>
      <c r="AG38" s="42"/>
      <c r="AH38" s="42"/>
      <c r="AI38" s="42"/>
      <c r="AJ38" s="42"/>
      <c r="AK38" s="42"/>
      <c r="AL38" s="4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</row>
    <row r="39" spans="1:211" s="3" customFormat="1" ht="33" customHeight="1" x14ac:dyDescent="0.2">
      <c r="A39" s="83"/>
      <c r="B39" s="83"/>
      <c r="C39" s="41"/>
      <c r="D39" s="86" t="s">
        <v>29</v>
      </c>
      <c r="E39" s="148"/>
      <c r="F39" s="148"/>
      <c r="G39" s="22"/>
      <c r="H39" s="106"/>
      <c r="I39" s="112">
        <f t="shared" si="14"/>
        <v>0</v>
      </c>
      <c r="J39" s="112">
        <f t="shared" si="15"/>
        <v>0</v>
      </c>
      <c r="K39" s="108"/>
      <c r="L39" s="113"/>
      <c r="M39" s="114">
        <f>L39-L38</f>
        <v>0</v>
      </c>
      <c r="N39" s="11"/>
      <c r="O39" s="115" t="e">
        <f>(I39)/(M39*5280)</f>
        <v>#DIV/0!</v>
      </c>
      <c r="P39" s="117" t="e">
        <f t="shared" si="6"/>
        <v>#DIV/0!</v>
      </c>
      <c r="Q39" s="120" t="e">
        <f t="shared" si="7"/>
        <v>#DIV/0!</v>
      </c>
      <c r="R39" s="118" t="e">
        <f t="shared" si="8"/>
        <v>#DIV/0!</v>
      </c>
      <c r="S39" s="116" t="e">
        <f t="shared" si="9"/>
        <v>#DIV/0!</v>
      </c>
      <c r="T39" s="111" t="e">
        <f t="shared" si="12"/>
        <v>#DIV/0!</v>
      </c>
      <c r="U39" s="116" t="e">
        <f>SUM($T$27:T39)</f>
        <v>#DIV/0!</v>
      </c>
      <c r="V39" s="116" t="e">
        <f t="shared" si="3"/>
        <v>#DIV/0!</v>
      </c>
      <c r="W39" s="116" t="e">
        <f>SUM($V$27:V39)</f>
        <v>#DIV/0!</v>
      </c>
      <c r="X39" s="116" t="e">
        <f t="shared" si="4"/>
        <v>#DIV/0!</v>
      </c>
      <c r="Y39" s="108"/>
      <c r="Z39" s="111" t="e">
        <f t="shared" si="13"/>
        <v>#DIV/0!</v>
      </c>
      <c r="AA39" s="84" t="e">
        <f t="shared" si="11"/>
        <v>#DIV/0!</v>
      </c>
      <c r="AB39" s="142"/>
      <c r="AC39" s="143"/>
      <c r="AD39" s="144"/>
      <c r="AE39" s="42"/>
      <c r="AF39" s="42"/>
      <c r="AG39" s="42"/>
      <c r="AH39" s="42"/>
      <c r="AI39" s="42"/>
      <c r="AJ39" s="42"/>
      <c r="AK39" s="42"/>
      <c r="AL39" s="4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</row>
    <row r="40" spans="1:211" s="3" customFormat="1" ht="33" customHeight="1" x14ac:dyDescent="0.2">
      <c r="A40" s="83"/>
      <c r="B40" s="83"/>
      <c r="C40" s="41"/>
      <c r="D40" s="86" t="s">
        <v>30</v>
      </c>
      <c r="E40" s="148"/>
      <c r="F40" s="148"/>
      <c r="G40" s="22"/>
      <c r="H40" s="106"/>
      <c r="I40" s="112">
        <f t="shared" si="14"/>
        <v>0</v>
      </c>
      <c r="J40" s="112">
        <f t="shared" si="15"/>
        <v>0</v>
      </c>
      <c r="K40" s="108"/>
      <c r="L40" s="113"/>
      <c r="M40" s="114">
        <f>L40-L39</f>
        <v>0</v>
      </c>
      <c r="N40" s="11"/>
      <c r="O40" s="115" t="e">
        <f>(I40)/(M40*5280)</f>
        <v>#DIV/0!</v>
      </c>
      <c r="P40" s="117" t="e">
        <f t="shared" si="6"/>
        <v>#DIV/0!</v>
      </c>
      <c r="Q40" s="120" t="e">
        <f t="shared" si="7"/>
        <v>#DIV/0!</v>
      </c>
      <c r="R40" s="118" t="e">
        <f t="shared" si="8"/>
        <v>#DIV/0!</v>
      </c>
      <c r="S40" s="116" t="e">
        <f t="shared" si="9"/>
        <v>#DIV/0!</v>
      </c>
      <c r="T40" s="111" t="e">
        <f t="shared" si="12"/>
        <v>#DIV/0!</v>
      </c>
      <c r="U40" s="116" t="e">
        <f>SUM($T$27:T40)</f>
        <v>#DIV/0!</v>
      </c>
      <c r="V40" s="116" t="e">
        <f t="shared" si="3"/>
        <v>#DIV/0!</v>
      </c>
      <c r="W40" s="116" t="e">
        <f>SUM($V$27:V40)</f>
        <v>#DIV/0!</v>
      </c>
      <c r="X40" s="116" t="e">
        <f t="shared" si="4"/>
        <v>#DIV/0!</v>
      </c>
      <c r="Y40" s="108"/>
      <c r="Z40" s="111" t="e">
        <f t="shared" si="13"/>
        <v>#DIV/0!</v>
      </c>
      <c r="AA40" s="84" t="e">
        <f t="shared" si="11"/>
        <v>#DIV/0!</v>
      </c>
      <c r="AB40" s="142"/>
      <c r="AC40" s="143"/>
      <c r="AD40" s="144"/>
      <c r="AE40" s="42"/>
      <c r="AF40" s="42"/>
      <c r="AG40" s="42"/>
      <c r="AH40" s="42"/>
      <c r="AI40" s="42"/>
      <c r="AJ40" s="42"/>
      <c r="AK40" s="42"/>
      <c r="AL40" s="4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</row>
    <row r="41" spans="1:211" s="3" customFormat="1" ht="33" customHeight="1" x14ac:dyDescent="0.2">
      <c r="A41" s="83"/>
      <c r="B41" s="83"/>
      <c r="C41" s="41"/>
      <c r="D41" s="44"/>
      <c r="E41" s="44"/>
      <c r="F41" s="44"/>
      <c r="G41" s="22"/>
      <c r="H41" s="135" t="s">
        <v>38</v>
      </c>
      <c r="I41" s="135"/>
      <c r="J41" s="6">
        <f>SUM(I27:I40)</f>
        <v>-105</v>
      </c>
      <c r="K41" s="22"/>
      <c r="L41" s="7">
        <f>SUM(M27:M40)</f>
        <v>1.03</v>
      </c>
      <c r="M41" s="149" t="s">
        <v>77</v>
      </c>
      <c r="N41" s="150"/>
      <c r="O41" s="150"/>
      <c r="P41" s="150"/>
      <c r="Q41" s="150"/>
      <c r="R41" s="5"/>
      <c r="S41" s="5"/>
      <c r="T41" s="5"/>
      <c r="U41" s="5"/>
      <c r="V41" s="5"/>
      <c r="W41" s="5"/>
      <c r="X41" s="5"/>
      <c r="Y41" s="22"/>
      <c r="Z41" s="46"/>
      <c r="AA41" s="44"/>
      <c r="AB41" s="47"/>
      <c r="AC41" s="47"/>
      <c r="AD41" s="40"/>
      <c r="AE41" s="47"/>
      <c r="AF41" s="47"/>
      <c r="AG41" s="47"/>
      <c r="AH41" s="47"/>
      <c r="AI41" s="47"/>
      <c r="AJ41" s="47"/>
      <c r="AK41" s="47"/>
      <c r="AL41" s="4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</row>
    <row r="42" spans="1:211" s="3" customFormat="1" x14ac:dyDescent="0.2">
      <c r="A42" s="83"/>
      <c r="B42" s="83"/>
      <c r="C42" s="41"/>
      <c r="D42" s="44"/>
      <c r="E42" s="44"/>
      <c r="F42" s="44"/>
      <c r="G42" s="22"/>
      <c r="H42" s="87"/>
      <c r="I42" s="87"/>
      <c r="J42" s="88" t="s">
        <v>42</v>
      </c>
      <c r="K42" s="58"/>
      <c r="L42" s="88" t="s">
        <v>43</v>
      </c>
      <c r="M42" s="88" t="s">
        <v>43</v>
      </c>
      <c r="N42" s="11"/>
      <c r="O42" s="44"/>
      <c r="P42" s="44"/>
      <c r="Q42" s="45"/>
      <c r="R42" s="5"/>
      <c r="S42" s="5"/>
      <c r="T42" s="5"/>
      <c r="U42" s="5"/>
      <c r="V42" s="5"/>
      <c r="W42" s="5"/>
      <c r="X42" s="5"/>
      <c r="Y42" s="22"/>
      <c r="Z42" s="46"/>
      <c r="AA42" s="44"/>
      <c r="AB42" s="47"/>
      <c r="AC42" s="47"/>
      <c r="AD42" s="40"/>
      <c r="AE42" s="47"/>
      <c r="AF42" s="47"/>
      <c r="AG42" s="47"/>
      <c r="AH42" s="47"/>
      <c r="AI42" s="47"/>
      <c r="AJ42" s="47"/>
      <c r="AK42" s="47"/>
      <c r="AL42" s="4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</row>
    <row r="43" spans="1:211" s="2" customFormat="1" ht="10.5" customHeight="1" x14ac:dyDescent="0.2">
      <c r="A43" s="81"/>
      <c r="B43" s="81"/>
      <c r="C43" s="48"/>
      <c r="D43" s="49"/>
      <c r="E43" s="49"/>
      <c r="F43" s="49"/>
      <c r="G43" s="50"/>
      <c r="H43" s="49"/>
      <c r="I43" s="49"/>
      <c r="J43" s="73"/>
      <c r="K43" s="74"/>
      <c r="L43" s="73"/>
      <c r="M43" s="73"/>
      <c r="N43" s="51"/>
      <c r="O43" s="49"/>
      <c r="P43" s="49"/>
      <c r="Q43" s="49"/>
      <c r="R43" s="52"/>
      <c r="S43" s="52"/>
      <c r="T43" s="52"/>
      <c r="U43" s="52"/>
      <c r="V43" s="52"/>
      <c r="W43" s="52"/>
      <c r="X43" s="52"/>
      <c r="Y43" s="50"/>
      <c r="Z43" s="53"/>
      <c r="AA43" s="54"/>
      <c r="AB43" s="55"/>
      <c r="AC43" s="55"/>
      <c r="AD43" s="56"/>
      <c r="AE43" s="55"/>
      <c r="AF43" s="55"/>
      <c r="AG43" s="55"/>
      <c r="AH43" s="55"/>
      <c r="AI43" s="55"/>
      <c r="AJ43" s="55"/>
      <c r="AK43" s="55"/>
      <c r="AL43" s="57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</row>
    <row r="44" spans="1:211" s="75" customFormat="1" ht="15.75" customHeight="1" x14ac:dyDescent="0.2">
      <c r="D44" s="76"/>
      <c r="E44" s="76"/>
      <c r="F44" s="76"/>
      <c r="G44" s="77"/>
      <c r="H44" s="76"/>
      <c r="I44" s="76"/>
      <c r="J44" s="76"/>
      <c r="K44" s="77"/>
      <c r="L44" s="76"/>
      <c r="M44" s="76"/>
      <c r="N44" s="78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7"/>
      <c r="Z44" s="79"/>
      <c r="AA44" s="76"/>
      <c r="AD44" s="80"/>
    </row>
    <row r="45" spans="1:211" s="75" customFormat="1" ht="15.75" customHeight="1" x14ac:dyDescent="0.2">
      <c r="D45" s="76"/>
      <c r="E45" s="76"/>
      <c r="F45" s="76"/>
      <c r="G45" s="77"/>
      <c r="H45" s="76"/>
      <c r="I45" s="76"/>
      <c r="J45" s="76"/>
      <c r="K45" s="77"/>
      <c r="L45" s="76"/>
      <c r="M45" s="76"/>
      <c r="N45" s="78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7"/>
      <c r="Z45" s="79"/>
      <c r="AA45" s="76"/>
      <c r="AD45" s="80"/>
    </row>
    <row r="46" spans="1:211" s="75" customFormat="1" ht="15.75" customHeight="1" x14ac:dyDescent="0.2">
      <c r="D46" s="76"/>
      <c r="E46" s="76"/>
      <c r="F46" s="76"/>
      <c r="G46" s="77"/>
      <c r="H46" s="76"/>
      <c r="I46" s="76"/>
      <c r="J46" s="76"/>
      <c r="K46" s="77"/>
      <c r="L46" s="76"/>
      <c r="M46" s="76"/>
      <c r="N46" s="78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7"/>
      <c r="Z46" s="79"/>
      <c r="AA46" s="76"/>
      <c r="AD46" s="80"/>
    </row>
    <row r="47" spans="1:211" s="75" customFormat="1" ht="15.75" customHeight="1" x14ac:dyDescent="0.2">
      <c r="D47" s="76"/>
      <c r="E47" s="76"/>
      <c r="F47" s="76"/>
      <c r="G47" s="77"/>
      <c r="H47" s="76"/>
      <c r="I47" s="76"/>
      <c r="J47" s="76"/>
      <c r="K47" s="77"/>
      <c r="L47" s="76"/>
      <c r="M47" s="76"/>
      <c r="N47" s="78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7"/>
      <c r="Z47" s="79"/>
      <c r="AA47" s="76"/>
      <c r="AD47" s="80"/>
    </row>
    <row r="48" spans="1:211" s="75" customFormat="1" x14ac:dyDescent="0.2">
      <c r="D48" s="76"/>
      <c r="E48" s="76"/>
      <c r="F48" s="76"/>
      <c r="G48" s="77"/>
      <c r="H48" s="76"/>
      <c r="I48" s="76"/>
      <c r="J48" s="76"/>
      <c r="K48" s="77"/>
      <c r="L48" s="76"/>
      <c r="M48" s="76"/>
      <c r="N48" s="78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7"/>
      <c r="Z48" s="79"/>
      <c r="AA48" s="76"/>
      <c r="AD48" s="80"/>
    </row>
    <row r="49" spans="4:30" s="75" customFormat="1" x14ac:dyDescent="0.2">
      <c r="D49" s="76"/>
      <c r="E49" s="76"/>
      <c r="F49" s="76"/>
      <c r="G49" s="77"/>
      <c r="H49" s="76"/>
      <c r="I49" s="76"/>
      <c r="J49" s="76"/>
      <c r="K49" s="77"/>
      <c r="L49" s="76"/>
      <c r="M49" s="76"/>
      <c r="N49" s="78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7"/>
      <c r="Z49" s="79"/>
      <c r="AA49" s="76"/>
      <c r="AD49" s="80"/>
    </row>
    <row r="50" spans="4:30" s="75" customFormat="1" x14ac:dyDescent="0.2">
      <c r="D50" s="76"/>
      <c r="E50" s="76"/>
      <c r="F50" s="76"/>
      <c r="G50" s="77"/>
      <c r="H50" s="76"/>
      <c r="I50" s="76"/>
      <c r="J50" s="76"/>
      <c r="K50" s="77"/>
      <c r="L50" s="76"/>
      <c r="M50" s="76"/>
      <c r="N50" s="78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7"/>
      <c r="Z50" s="79"/>
      <c r="AA50" s="76"/>
      <c r="AD50" s="80"/>
    </row>
    <row r="51" spans="4:30" s="75" customFormat="1" x14ac:dyDescent="0.2">
      <c r="D51" s="76"/>
      <c r="E51" s="76"/>
      <c r="F51" s="76"/>
      <c r="G51" s="77"/>
      <c r="H51" s="76"/>
      <c r="I51" s="76"/>
      <c r="J51" s="76"/>
      <c r="K51" s="77"/>
      <c r="L51" s="76"/>
      <c r="M51" s="76"/>
      <c r="N51" s="78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7"/>
      <c r="Z51" s="79"/>
      <c r="AA51" s="76"/>
      <c r="AD51" s="80"/>
    </row>
    <row r="52" spans="4:30" s="75" customFormat="1" x14ac:dyDescent="0.2">
      <c r="D52" s="76"/>
      <c r="E52" s="76"/>
      <c r="F52" s="76"/>
      <c r="G52" s="77"/>
      <c r="H52" s="76"/>
      <c r="I52" s="76"/>
      <c r="J52" s="76"/>
      <c r="K52" s="77"/>
      <c r="L52" s="76"/>
      <c r="M52" s="76"/>
      <c r="N52" s="78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7"/>
      <c r="Z52" s="79"/>
      <c r="AA52" s="76"/>
      <c r="AD52" s="80"/>
    </row>
    <row r="53" spans="4:30" s="75" customFormat="1" x14ac:dyDescent="0.2">
      <c r="D53" s="76"/>
      <c r="E53" s="76"/>
      <c r="F53" s="76"/>
      <c r="G53" s="77"/>
      <c r="H53" s="76"/>
      <c r="I53" s="76"/>
      <c r="J53" s="76"/>
      <c r="K53" s="77"/>
      <c r="L53" s="76"/>
      <c r="M53" s="76"/>
      <c r="N53" s="78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7"/>
      <c r="Z53" s="79"/>
      <c r="AA53" s="76"/>
      <c r="AD53" s="80"/>
    </row>
    <row r="54" spans="4:30" s="75" customFormat="1" x14ac:dyDescent="0.2">
      <c r="D54" s="76"/>
      <c r="E54" s="76"/>
      <c r="F54" s="76"/>
      <c r="G54" s="77"/>
      <c r="H54" s="76"/>
      <c r="I54" s="76"/>
      <c r="J54" s="76"/>
      <c r="K54" s="77"/>
      <c r="L54" s="76"/>
      <c r="M54" s="76"/>
      <c r="N54" s="78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7"/>
      <c r="Z54" s="79"/>
      <c r="AA54" s="76"/>
      <c r="AD54" s="80"/>
    </row>
    <row r="55" spans="4:30" s="75" customFormat="1" x14ac:dyDescent="0.2">
      <c r="D55" s="76"/>
      <c r="E55" s="76"/>
      <c r="F55" s="76"/>
      <c r="G55" s="77"/>
      <c r="H55" s="76"/>
      <c r="I55" s="76"/>
      <c r="J55" s="76"/>
      <c r="K55" s="77"/>
      <c r="L55" s="76"/>
      <c r="M55" s="76"/>
      <c r="N55" s="78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7"/>
      <c r="Z55" s="79"/>
      <c r="AA55" s="76"/>
      <c r="AD55" s="80"/>
    </row>
    <row r="56" spans="4:30" s="75" customFormat="1" x14ac:dyDescent="0.2">
      <c r="D56" s="76"/>
      <c r="E56" s="76"/>
      <c r="F56" s="76"/>
      <c r="G56" s="77"/>
      <c r="H56" s="76"/>
      <c r="I56" s="76"/>
      <c r="J56" s="76"/>
      <c r="K56" s="77"/>
      <c r="L56" s="76"/>
      <c r="M56" s="76"/>
      <c r="N56" s="78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7"/>
      <c r="Z56" s="79"/>
      <c r="AA56" s="76"/>
      <c r="AD56" s="80"/>
    </row>
    <row r="57" spans="4:30" s="75" customFormat="1" x14ac:dyDescent="0.2">
      <c r="D57" s="76"/>
      <c r="E57" s="76"/>
      <c r="F57" s="76"/>
      <c r="G57" s="77"/>
      <c r="H57" s="76"/>
      <c r="I57" s="76"/>
      <c r="J57" s="76"/>
      <c r="K57" s="77"/>
      <c r="L57" s="76"/>
      <c r="M57" s="76"/>
      <c r="N57" s="78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7"/>
      <c r="Z57" s="79"/>
      <c r="AA57" s="76"/>
      <c r="AD57" s="80"/>
    </row>
    <row r="58" spans="4:30" s="75" customFormat="1" x14ac:dyDescent="0.2">
      <c r="D58" s="76"/>
      <c r="E58" s="76"/>
      <c r="F58" s="76"/>
      <c r="G58" s="77"/>
      <c r="H58" s="76"/>
      <c r="I58" s="76"/>
      <c r="J58" s="76"/>
      <c r="K58" s="77"/>
      <c r="L58" s="76"/>
      <c r="M58" s="76"/>
      <c r="N58" s="78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7"/>
      <c r="Z58" s="79"/>
      <c r="AA58" s="76"/>
      <c r="AD58" s="80"/>
    </row>
    <row r="59" spans="4:30" s="75" customFormat="1" x14ac:dyDescent="0.2">
      <c r="D59" s="76"/>
      <c r="E59" s="76"/>
      <c r="F59" s="76"/>
      <c r="G59" s="77"/>
      <c r="H59" s="76"/>
      <c r="I59" s="76"/>
      <c r="J59" s="76"/>
      <c r="K59" s="77"/>
      <c r="L59" s="76"/>
      <c r="M59" s="76"/>
      <c r="N59" s="78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7"/>
      <c r="Z59" s="79"/>
      <c r="AA59" s="76"/>
      <c r="AD59" s="80"/>
    </row>
    <row r="60" spans="4:30" s="75" customFormat="1" x14ac:dyDescent="0.2">
      <c r="D60" s="76"/>
      <c r="E60" s="76"/>
      <c r="F60" s="76"/>
      <c r="G60" s="77"/>
      <c r="H60" s="76"/>
      <c r="I60" s="76"/>
      <c r="J60" s="76"/>
      <c r="K60" s="77"/>
      <c r="L60" s="76"/>
      <c r="M60" s="76"/>
      <c r="N60" s="78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9"/>
      <c r="AA60" s="76"/>
      <c r="AD60" s="80"/>
    </row>
    <row r="61" spans="4:30" s="75" customFormat="1" x14ac:dyDescent="0.2">
      <c r="D61" s="76"/>
      <c r="E61" s="76"/>
      <c r="F61" s="76"/>
      <c r="G61" s="77"/>
      <c r="H61" s="76"/>
      <c r="I61" s="76"/>
      <c r="J61" s="76"/>
      <c r="K61" s="77"/>
      <c r="L61" s="76"/>
      <c r="M61" s="76"/>
      <c r="N61" s="78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9"/>
      <c r="AA61" s="76"/>
      <c r="AD61" s="80"/>
    </row>
    <row r="62" spans="4:30" s="75" customFormat="1" x14ac:dyDescent="0.2">
      <c r="D62" s="76"/>
      <c r="E62" s="76"/>
      <c r="F62" s="76"/>
      <c r="G62" s="77"/>
      <c r="H62" s="76"/>
      <c r="I62" s="76"/>
      <c r="J62" s="76"/>
      <c r="K62" s="77"/>
      <c r="L62" s="76"/>
      <c r="M62" s="76"/>
      <c r="N62" s="78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9"/>
      <c r="AA62" s="76"/>
      <c r="AD62" s="80"/>
    </row>
    <row r="63" spans="4:30" s="75" customFormat="1" x14ac:dyDescent="0.2">
      <c r="D63" s="76"/>
      <c r="E63" s="76"/>
      <c r="F63" s="76"/>
      <c r="G63" s="77"/>
      <c r="H63" s="76"/>
      <c r="I63" s="76"/>
      <c r="J63" s="76"/>
      <c r="K63" s="77"/>
      <c r="L63" s="76"/>
      <c r="M63" s="76"/>
      <c r="N63" s="78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9"/>
      <c r="AA63" s="76"/>
      <c r="AD63" s="80"/>
    </row>
    <row r="64" spans="4:30" s="75" customFormat="1" x14ac:dyDescent="0.2">
      <c r="D64" s="76"/>
      <c r="E64" s="76"/>
      <c r="F64" s="76"/>
      <c r="G64" s="77"/>
      <c r="H64" s="76"/>
      <c r="I64" s="76"/>
      <c r="J64" s="76"/>
      <c r="K64" s="77"/>
      <c r="L64" s="76"/>
      <c r="M64" s="76"/>
      <c r="N64" s="78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9"/>
      <c r="AA64" s="76"/>
      <c r="AD64" s="80"/>
    </row>
    <row r="65" spans="4:30" s="75" customFormat="1" x14ac:dyDescent="0.2">
      <c r="D65" s="76"/>
      <c r="E65" s="76"/>
      <c r="F65" s="76"/>
      <c r="G65" s="77"/>
      <c r="H65" s="76"/>
      <c r="I65" s="76"/>
      <c r="J65" s="76"/>
      <c r="K65" s="77"/>
      <c r="L65" s="76"/>
      <c r="M65" s="76"/>
      <c r="N65" s="78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79"/>
      <c r="AA65" s="76"/>
      <c r="AD65" s="80"/>
    </row>
    <row r="66" spans="4:30" s="75" customFormat="1" x14ac:dyDescent="0.2">
      <c r="D66" s="76"/>
      <c r="E66" s="76"/>
      <c r="F66" s="76"/>
      <c r="G66" s="77"/>
      <c r="H66" s="76"/>
      <c r="I66" s="76"/>
      <c r="J66" s="76"/>
      <c r="K66" s="77"/>
      <c r="L66" s="76"/>
      <c r="M66" s="76"/>
      <c r="N66" s="78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79"/>
      <c r="AA66" s="76"/>
      <c r="AD66" s="80"/>
    </row>
    <row r="67" spans="4:30" s="75" customFormat="1" x14ac:dyDescent="0.2">
      <c r="D67" s="76"/>
      <c r="E67" s="76"/>
      <c r="F67" s="76"/>
      <c r="G67" s="77"/>
      <c r="H67" s="76"/>
      <c r="I67" s="76"/>
      <c r="J67" s="76"/>
      <c r="K67" s="77"/>
      <c r="L67" s="76"/>
      <c r="M67" s="76"/>
      <c r="N67" s="78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79"/>
      <c r="AA67" s="76"/>
      <c r="AD67" s="80"/>
    </row>
    <row r="68" spans="4:30" s="75" customFormat="1" x14ac:dyDescent="0.2">
      <c r="D68" s="76"/>
      <c r="E68" s="76"/>
      <c r="F68" s="76"/>
      <c r="G68" s="77"/>
      <c r="H68" s="76"/>
      <c r="I68" s="76"/>
      <c r="J68" s="76"/>
      <c r="K68" s="77"/>
      <c r="L68" s="76"/>
      <c r="M68" s="76"/>
      <c r="N68" s="78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79"/>
      <c r="AA68" s="76"/>
      <c r="AD68" s="80"/>
    </row>
    <row r="69" spans="4:30" s="75" customFormat="1" x14ac:dyDescent="0.2">
      <c r="D69" s="76"/>
      <c r="E69" s="76"/>
      <c r="F69" s="76"/>
      <c r="G69" s="77"/>
      <c r="H69" s="76"/>
      <c r="I69" s="76"/>
      <c r="J69" s="76"/>
      <c r="K69" s="77"/>
      <c r="L69" s="76"/>
      <c r="M69" s="76"/>
      <c r="N69" s="78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79"/>
      <c r="AA69" s="76"/>
      <c r="AD69" s="80"/>
    </row>
    <row r="70" spans="4:30" s="75" customFormat="1" x14ac:dyDescent="0.2">
      <c r="D70" s="76"/>
      <c r="E70" s="76"/>
      <c r="F70" s="76"/>
      <c r="G70" s="77"/>
      <c r="H70" s="76"/>
      <c r="I70" s="76"/>
      <c r="J70" s="76"/>
      <c r="K70" s="77"/>
      <c r="L70" s="76"/>
      <c r="M70" s="76"/>
      <c r="N70" s="78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79"/>
      <c r="AA70" s="76"/>
      <c r="AD70" s="80"/>
    </row>
    <row r="71" spans="4:30" s="75" customFormat="1" x14ac:dyDescent="0.2">
      <c r="D71" s="76"/>
      <c r="E71" s="76"/>
      <c r="F71" s="76"/>
      <c r="G71" s="77"/>
      <c r="H71" s="76"/>
      <c r="I71" s="76"/>
      <c r="J71" s="76"/>
      <c r="K71" s="77"/>
      <c r="L71" s="76"/>
      <c r="M71" s="76"/>
      <c r="N71" s="78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7"/>
      <c r="Z71" s="79"/>
      <c r="AA71" s="76"/>
      <c r="AD71" s="80"/>
    </row>
    <row r="72" spans="4:30" s="75" customFormat="1" x14ac:dyDescent="0.2">
      <c r="D72" s="76"/>
      <c r="E72" s="76"/>
      <c r="F72" s="76"/>
      <c r="G72" s="77"/>
      <c r="H72" s="76"/>
      <c r="I72" s="76"/>
      <c r="J72" s="76"/>
      <c r="K72" s="77"/>
      <c r="L72" s="76"/>
      <c r="M72" s="76"/>
      <c r="N72" s="78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7"/>
      <c r="Z72" s="79"/>
      <c r="AA72" s="76"/>
      <c r="AD72" s="80"/>
    </row>
    <row r="73" spans="4:30" s="75" customFormat="1" x14ac:dyDescent="0.2">
      <c r="D73" s="76"/>
      <c r="E73" s="76"/>
      <c r="F73" s="76"/>
      <c r="G73" s="77"/>
      <c r="H73" s="76"/>
      <c r="I73" s="76"/>
      <c r="J73" s="76"/>
      <c r="K73" s="77"/>
      <c r="L73" s="76"/>
      <c r="M73" s="76"/>
      <c r="N73" s="78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7"/>
      <c r="Z73" s="79"/>
      <c r="AA73" s="76"/>
      <c r="AD73" s="80"/>
    </row>
    <row r="74" spans="4:30" s="75" customFormat="1" x14ac:dyDescent="0.2">
      <c r="D74" s="76"/>
      <c r="E74" s="76"/>
      <c r="F74" s="76"/>
      <c r="G74" s="77"/>
      <c r="H74" s="76"/>
      <c r="I74" s="76"/>
      <c r="J74" s="76"/>
      <c r="K74" s="77"/>
      <c r="L74" s="76"/>
      <c r="M74" s="76"/>
      <c r="N74" s="78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7"/>
      <c r="Z74" s="79"/>
      <c r="AA74" s="76"/>
      <c r="AD74" s="80"/>
    </row>
    <row r="75" spans="4:30" s="75" customFormat="1" x14ac:dyDescent="0.2">
      <c r="D75" s="76"/>
      <c r="E75" s="76"/>
      <c r="F75" s="76"/>
      <c r="G75" s="77"/>
      <c r="H75" s="76"/>
      <c r="I75" s="76"/>
      <c r="J75" s="76"/>
      <c r="K75" s="77"/>
      <c r="L75" s="76"/>
      <c r="M75" s="76"/>
      <c r="N75" s="78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7"/>
      <c r="Z75" s="79"/>
      <c r="AA75" s="76"/>
      <c r="AD75" s="80"/>
    </row>
    <row r="76" spans="4:30" s="75" customFormat="1" x14ac:dyDescent="0.2">
      <c r="D76" s="76"/>
      <c r="E76" s="76"/>
      <c r="F76" s="76"/>
      <c r="G76" s="77"/>
      <c r="H76" s="76"/>
      <c r="I76" s="76"/>
      <c r="J76" s="76"/>
      <c r="K76" s="77"/>
      <c r="L76" s="76"/>
      <c r="M76" s="76"/>
      <c r="N76" s="78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7"/>
      <c r="Z76" s="79"/>
      <c r="AA76" s="76"/>
      <c r="AD76" s="80"/>
    </row>
    <row r="77" spans="4:30" s="75" customFormat="1" x14ac:dyDescent="0.2">
      <c r="D77" s="76"/>
      <c r="E77" s="76"/>
      <c r="F77" s="76"/>
      <c r="G77" s="77"/>
      <c r="H77" s="76"/>
      <c r="I77" s="76"/>
      <c r="J77" s="76"/>
      <c r="K77" s="77"/>
      <c r="L77" s="76"/>
      <c r="M77" s="76"/>
      <c r="N77" s="78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7"/>
      <c r="Z77" s="79"/>
      <c r="AA77" s="76"/>
      <c r="AD77" s="80"/>
    </row>
    <row r="78" spans="4:30" s="75" customFormat="1" x14ac:dyDescent="0.2">
      <c r="D78" s="76"/>
      <c r="E78" s="76"/>
      <c r="F78" s="76"/>
      <c r="G78" s="77"/>
      <c r="H78" s="76"/>
      <c r="I78" s="76"/>
      <c r="J78" s="76"/>
      <c r="K78" s="77"/>
      <c r="L78" s="76"/>
      <c r="M78" s="76"/>
      <c r="N78" s="78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7"/>
      <c r="Z78" s="79"/>
      <c r="AA78" s="76"/>
      <c r="AD78" s="80"/>
    </row>
    <row r="79" spans="4:30" s="75" customFormat="1" x14ac:dyDescent="0.2">
      <c r="D79" s="76"/>
      <c r="E79" s="76"/>
      <c r="F79" s="76"/>
      <c r="G79" s="77"/>
      <c r="H79" s="76"/>
      <c r="I79" s="76"/>
      <c r="J79" s="76"/>
      <c r="K79" s="77"/>
      <c r="L79" s="76"/>
      <c r="M79" s="76"/>
      <c r="N79" s="78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7"/>
      <c r="Z79" s="79"/>
      <c r="AA79" s="76"/>
      <c r="AD79" s="80"/>
    </row>
    <row r="80" spans="4:30" s="75" customFormat="1" x14ac:dyDescent="0.2">
      <c r="D80" s="76"/>
      <c r="E80" s="76"/>
      <c r="F80" s="76"/>
      <c r="G80" s="77"/>
      <c r="H80" s="76"/>
      <c r="I80" s="76"/>
      <c r="J80" s="76"/>
      <c r="K80" s="77"/>
      <c r="L80" s="76"/>
      <c r="M80" s="76"/>
      <c r="N80" s="78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7"/>
      <c r="Z80" s="79"/>
      <c r="AA80" s="76"/>
      <c r="AD80" s="80"/>
    </row>
    <row r="81" spans="4:30" s="75" customFormat="1" x14ac:dyDescent="0.2">
      <c r="D81" s="76"/>
      <c r="E81" s="76"/>
      <c r="F81" s="76"/>
      <c r="G81" s="77"/>
      <c r="H81" s="76"/>
      <c r="I81" s="76"/>
      <c r="J81" s="76"/>
      <c r="K81" s="77"/>
      <c r="L81" s="76"/>
      <c r="M81" s="76"/>
      <c r="N81" s="78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7"/>
      <c r="Z81" s="79"/>
      <c r="AA81" s="76"/>
      <c r="AD81" s="80"/>
    </row>
    <row r="82" spans="4:30" s="75" customFormat="1" x14ac:dyDescent="0.2">
      <c r="D82" s="76"/>
      <c r="E82" s="76"/>
      <c r="F82" s="76"/>
      <c r="G82" s="77"/>
      <c r="H82" s="76"/>
      <c r="I82" s="76"/>
      <c r="J82" s="76"/>
      <c r="K82" s="77"/>
      <c r="L82" s="76"/>
      <c r="M82" s="76"/>
      <c r="N82" s="78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7"/>
      <c r="Z82" s="79"/>
      <c r="AA82" s="76"/>
      <c r="AD82" s="80"/>
    </row>
    <row r="83" spans="4:30" s="75" customFormat="1" x14ac:dyDescent="0.2">
      <c r="D83" s="76"/>
      <c r="E83" s="76"/>
      <c r="F83" s="76"/>
      <c r="G83" s="77"/>
      <c r="H83" s="76"/>
      <c r="I83" s="76"/>
      <c r="J83" s="76"/>
      <c r="K83" s="77"/>
      <c r="L83" s="76"/>
      <c r="M83" s="76"/>
      <c r="N83" s="78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7"/>
      <c r="Z83" s="79"/>
      <c r="AA83" s="76"/>
      <c r="AD83" s="80"/>
    </row>
    <row r="84" spans="4:30" s="75" customFormat="1" x14ac:dyDescent="0.2">
      <c r="D84" s="76"/>
      <c r="E84" s="76"/>
      <c r="F84" s="76"/>
      <c r="G84" s="77"/>
      <c r="H84" s="76"/>
      <c r="I84" s="76"/>
      <c r="J84" s="76"/>
      <c r="K84" s="77"/>
      <c r="L84" s="76"/>
      <c r="M84" s="76"/>
      <c r="N84" s="78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7"/>
      <c r="Z84" s="79"/>
      <c r="AA84" s="76"/>
      <c r="AD84" s="80"/>
    </row>
    <row r="85" spans="4:30" s="75" customFormat="1" x14ac:dyDescent="0.2">
      <c r="D85" s="76"/>
      <c r="E85" s="76"/>
      <c r="F85" s="76"/>
      <c r="G85" s="77"/>
      <c r="H85" s="76"/>
      <c r="I85" s="76"/>
      <c r="J85" s="76"/>
      <c r="K85" s="77"/>
      <c r="L85" s="76"/>
      <c r="M85" s="76"/>
      <c r="N85" s="78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7"/>
      <c r="Z85" s="79"/>
      <c r="AA85" s="76"/>
      <c r="AD85" s="80"/>
    </row>
    <row r="86" spans="4:30" s="75" customFormat="1" x14ac:dyDescent="0.2">
      <c r="D86" s="76"/>
      <c r="E86" s="76"/>
      <c r="F86" s="76"/>
      <c r="G86" s="77"/>
      <c r="H86" s="76"/>
      <c r="I86" s="76"/>
      <c r="J86" s="76"/>
      <c r="K86" s="77"/>
      <c r="L86" s="76"/>
      <c r="M86" s="76"/>
      <c r="N86" s="78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7"/>
      <c r="Z86" s="79"/>
      <c r="AA86" s="76"/>
      <c r="AD86" s="80"/>
    </row>
    <row r="87" spans="4:30" s="75" customFormat="1" x14ac:dyDescent="0.2">
      <c r="D87" s="76"/>
      <c r="E87" s="76"/>
      <c r="F87" s="76"/>
      <c r="G87" s="77"/>
      <c r="H87" s="76"/>
      <c r="I87" s="76"/>
      <c r="J87" s="76"/>
      <c r="K87" s="77"/>
      <c r="L87" s="76"/>
      <c r="M87" s="76"/>
      <c r="N87" s="78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7"/>
      <c r="Z87" s="79"/>
      <c r="AA87" s="76"/>
      <c r="AD87" s="80"/>
    </row>
    <row r="88" spans="4:30" s="75" customFormat="1" x14ac:dyDescent="0.2">
      <c r="D88" s="76"/>
      <c r="E88" s="76"/>
      <c r="F88" s="76"/>
      <c r="G88" s="77"/>
      <c r="H88" s="76"/>
      <c r="I88" s="76"/>
      <c r="J88" s="76"/>
      <c r="K88" s="77"/>
      <c r="L88" s="76"/>
      <c r="M88" s="76"/>
      <c r="N88" s="78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7"/>
      <c r="Z88" s="79"/>
      <c r="AA88" s="76"/>
      <c r="AD88" s="80"/>
    </row>
    <row r="89" spans="4:30" s="75" customFormat="1" x14ac:dyDescent="0.2">
      <c r="D89" s="76"/>
      <c r="E89" s="76"/>
      <c r="F89" s="76"/>
      <c r="G89" s="77"/>
      <c r="H89" s="76"/>
      <c r="I89" s="76"/>
      <c r="J89" s="76"/>
      <c r="K89" s="77"/>
      <c r="L89" s="76"/>
      <c r="M89" s="76"/>
      <c r="N89" s="78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7"/>
      <c r="Z89" s="79"/>
      <c r="AA89" s="76"/>
      <c r="AD89" s="80"/>
    </row>
    <row r="90" spans="4:30" s="75" customFormat="1" x14ac:dyDescent="0.2">
      <c r="D90" s="76"/>
      <c r="E90" s="76"/>
      <c r="F90" s="76"/>
      <c r="G90" s="77"/>
      <c r="H90" s="76"/>
      <c r="I90" s="76"/>
      <c r="J90" s="76"/>
      <c r="K90" s="77"/>
      <c r="L90" s="76"/>
      <c r="M90" s="76"/>
      <c r="N90" s="78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7"/>
      <c r="Z90" s="79"/>
      <c r="AA90" s="76"/>
      <c r="AD90" s="80"/>
    </row>
    <row r="91" spans="4:30" s="75" customFormat="1" x14ac:dyDescent="0.2">
      <c r="D91" s="76"/>
      <c r="E91" s="76"/>
      <c r="F91" s="76"/>
      <c r="G91" s="77"/>
      <c r="H91" s="76"/>
      <c r="I91" s="76"/>
      <c r="J91" s="76"/>
      <c r="K91" s="77"/>
      <c r="L91" s="76"/>
      <c r="M91" s="76"/>
      <c r="N91" s="78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7"/>
      <c r="Z91" s="79"/>
      <c r="AA91" s="76"/>
      <c r="AD91" s="80"/>
    </row>
    <row r="92" spans="4:30" s="75" customFormat="1" x14ac:dyDescent="0.2">
      <c r="D92" s="76"/>
      <c r="E92" s="76"/>
      <c r="F92" s="76"/>
      <c r="G92" s="77"/>
      <c r="H92" s="76"/>
      <c r="I92" s="76"/>
      <c r="J92" s="76"/>
      <c r="K92" s="77"/>
      <c r="L92" s="76"/>
      <c r="M92" s="76"/>
      <c r="N92" s="78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7"/>
      <c r="Z92" s="79"/>
      <c r="AA92" s="76"/>
      <c r="AD92" s="80"/>
    </row>
    <row r="93" spans="4:30" s="75" customFormat="1" x14ac:dyDescent="0.2">
      <c r="D93" s="76"/>
      <c r="E93" s="76"/>
      <c r="F93" s="76"/>
      <c r="G93" s="77"/>
      <c r="H93" s="76"/>
      <c r="I93" s="76"/>
      <c r="J93" s="76"/>
      <c r="K93" s="77"/>
      <c r="L93" s="76"/>
      <c r="M93" s="76"/>
      <c r="N93" s="78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7"/>
      <c r="Z93" s="79"/>
      <c r="AA93" s="76"/>
      <c r="AD93" s="80"/>
    </row>
    <row r="94" spans="4:30" s="75" customFormat="1" x14ac:dyDescent="0.2">
      <c r="D94" s="76"/>
      <c r="E94" s="76"/>
      <c r="F94" s="76"/>
      <c r="G94" s="77"/>
      <c r="H94" s="76"/>
      <c r="I94" s="76"/>
      <c r="J94" s="76"/>
      <c r="K94" s="77"/>
      <c r="L94" s="76"/>
      <c r="M94" s="76"/>
      <c r="N94" s="78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7"/>
      <c r="Z94" s="79"/>
      <c r="AA94" s="76"/>
      <c r="AD94" s="80"/>
    </row>
    <row r="95" spans="4:30" s="75" customFormat="1" x14ac:dyDescent="0.2">
      <c r="D95" s="76"/>
      <c r="E95" s="76"/>
      <c r="F95" s="76"/>
      <c r="G95" s="77"/>
      <c r="H95" s="76"/>
      <c r="I95" s="76"/>
      <c r="J95" s="76"/>
      <c r="K95" s="77"/>
      <c r="L95" s="76"/>
      <c r="M95" s="76"/>
      <c r="N95" s="78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7"/>
      <c r="Z95" s="79"/>
      <c r="AA95" s="76"/>
      <c r="AD95" s="80"/>
    </row>
    <row r="96" spans="4:30" s="75" customFormat="1" x14ac:dyDescent="0.2">
      <c r="D96" s="76"/>
      <c r="E96" s="76"/>
      <c r="F96" s="76"/>
      <c r="G96" s="77"/>
      <c r="H96" s="76"/>
      <c r="I96" s="76"/>
      <c r="J96" s="76"/>
      <c r="K96" s="77"/>
      <c r="L96" s="76"/>
      <c r="M96" s="76"/>
      <c r="N96" s="78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7"/>
      <c r="Z96" s="79"/>
      <c r="AA96" s="76"/>
      <c r="AD96" s="80"/>
    </row>
    <row r="97" spans="4:30" s="75" customFormat="1" x14ac:dyDescent="0.2">
      <c r="D97" s="76"/>
      <c r="E97" s="76"/>
      <c r="F97" s="76"/>
      <c r="G97" s="77"/>
      <c r="H97" s="76"/>
      <c r="I97" s="76"/>
      <c r="J97" s="76"/>
      <c r="K97" s="77"/>
      <c r="L97" s="76"/>
      <c r="M97" s="76"/>
      <c r="N97" s="78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7"/>
      <c r="Z97" s="79"/>
      <c r="AA97" s="76"/>
      <c r="AD97" s="80"/>
    </row>
    <row r="98" spans="4:30" s="75" customFormat="1" x14ac:dyDescent="0.2">
      <c r="D98" s="76"/>
      <c r="E98" s="76"/>
      <c r="F98" s="76"/>
      <c r="G98" s="77"/>
      <c r="H98" s="76"/>
      <c r="I98" s="76"/>
      <c r="J98" s="76"/>
      <c r="K98" s="77"/>
      <c r="L98" s="76"/>
      <c r="M98" s="76"/>
      <c r="N98" s="78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7"/>
      <c r="Z98" s="79"/>
      <c r="AA98" s="76"/>
      <c r="AD98" s="80"/>
    </row>
    <row r="99" spans="4:30" s="75" customFormat="1" x14ac:dyDescent="0.2">
      <c r="D99" s="76"/>
      <c r="E99" s="76"/>
      <c r="F99" s="76"/>
      <c r="G99" s="77"/>
      <c r="H99" s="76"/>
      <c r="I99" s="76"/>
      <c r="J99" s="76"/>
      <c r="K99" s="77"/>
      <c r="L99" s="76"/>
      <c r="M99" s="76"/>
      <c r="N99" s="78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7"/>
      <c r="Z99" s="79"/>
      <c r="AA99" s="76"/>
      <c r="AD99" s="80"/>
    </row>
    <row r="100" spans="4:30" s="75" customFormat="1" x14ac:dyDescent="0.2">
      <c r="D100" s="76"/>
      <c r="E100" s="76"/>
      <c r="F100" s="76"/>
      <c r="G100" s="77"/>
      <c r="H100" s="76"/>
      <c r="I100" s="76"/>
      <c r="J100" s="76"/>
      <c r="K100" s="77"/>
      <c r="L100" s="76"/>
      <c r="M100" s="76"/>
      <c r="N100" s="78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7"/>
      <c r="Z100" s="79"/>
      <c r="AA100" s="76"/>
      <c r="AD100" s="80"/>
    </row>
    <row r="101" spans="4:30" s="75" customFormat="1" x14ac:dyDescent="0.2">
      <c r="D101" s="76"/>
      <c r="E101" s="76"/>
      <c r="F101" s="76"/>
      <c r="G101" s="77"/>
      <c r="H101" s="76"/>
      <c r="I101" s="76"/>
      <c r="J101" s="76"/>
      <c r="K101" s="77"/>
      <c r="L101" s="76"/>
      <c r="M101" s="76"/>
      <c r="N101" s="78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7"/>
      <c r="Z101" s="79"/>
      <c r="AA101" s="76"/>
      <c r="AD101" s="80"/>
    </row>
    <row r="102" spans="4:30" s="75" customFormat="1" x14ac:dyDescent="0.2">
      <c r="D102" s="76"/>
      <c r="E102" s="76"/>
      <c r="F102" s="76"/>
      <c r="G102" s="77"/>
      <c r="H102" s="76"/>
      <c r="I102" s="76"/>
      <c r="J102" s="76"/>
      <c r="K102" s="77"/>
      <c r="L102" s="76"/>
      <c r="M102" s="76"/>
      <c r="N102" s="78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7"/>
      <c r="Z102" s="79"/>
      <c r="AA102" s="76"/>
      <c r="AD102" s="80"/>
    </row>
    <row r="103" spans="4:30" s="75" customFormat="1" x14ac:dyDescent="0.2">
      <c r="D103" s="76"/>
      <c r="E103" s="76"/>
      <c r="F103" s="76"/>
      <c r="G103" s="77"/>
      <c r="H103" s="76"/>
      <c r="I103" s="76"/>
      <c r="J103" s="76"/>
      <c r="K103" s="77"/>
      <c r="L103" s="76"/>
      <c r="M103" s="76"/>
      <c r="N103" s="78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7"/>
      <c r="Z103" s="79"/>
      <c r="AA103" s="76"/>
      <c r="AD103" s="80"/>
    </row>
    <row r="104" spans="4:30" s="75" customFormat="1" x14ac:dyDescent="0.2">
      <c r="D104" s="76"/>
      <c r="E104" s="76"/>
      <c r="F104" s="76"/>
      <c r="G104" s="77"/>
      <c r="H104" s="76"/>
      <c r="I104" s="76"/>
      <c r="J104" s="76"/>
      <c r="K104" s="77"/>
      <c r="L104" s="76"/>
      <c r="M104" s="76"/>
      <c r="N104" s="78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7"/>
      <c r="Z104" s="79"/>
      <c r="AA104" s="76"/>
      <c r="AD104" s="80"/>
    </row>
    <row r="105" spans="4:30" s="75" customFormat="1" x14ac:dyDescent="0.2">
      <c r="D105" s="76"/>
      <c r="E105" s="76"/>
      <c r="F105" s="76"/>
      <c r="G105" s="77"/>
      <c r="H105" s="76"/>
      <c r="I105" s="76"/>
      <c r="J105" s="76"/>
      <c r="K105" s="77"/>
      <c r="L105" s="76"/>
      <c r="M105" s="76"/>
      <c r="N105" s="78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7"/>
      <c r="Z105" s="79"/>
      <c r="AA105" s="76"/>
      <c r="AD105" s="80"/>
    </row>
    <row r="106" spans="4:30" s="75" customFormat="1" x14ac:dyDescent="0.2">
      <c r="D106" s="76"/>
      <c r="E106" s="76"/>
      <c r="F106" s="76"/>
      <c r="G106" s="77"/>
      <c r="H106" s="76"/>
      <c r="I106" s="76"/>
      <c r="J106" s="76"/>
      <c r="K106" s="77"/>
      <c r="L106" s="76"/>
      <c r="M106" s="76"/>
      <c r="N106" s="78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7"/>
      <c r="Z106" s="79"/>
      <c r="AA106" s="76"/>
      <c r="AD106" s="80"/>
    </row>
    <row r="107" spans="4:30" s="75" customFormat="1" x14ac:dyDescent="0.2">
      <c r="D107" s="76"/>
      <c r="E107" s="76"/>
      <c r="F107" s="76"/>
      <c r="G107" s="77"/>
      <c r="H107" s="76"/>
      <c r="I107" s="76"/>
      <c r="J107" s="76"/>
      <c r="K107" s="77"/>
      <c r="L107" s="76"/>
      <c r="M107" s="76"/>
      <c r="N107" s="78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7"/>
      <c r="Z107" s="79"/>
      <c r="AA107" s="76"/>
      <c r="AD107" s="80"/>
    </row>
    <row r="108" spans="4:30" s="75" customFormat="1" x14ac:dyDescent="0.2">
      <c r="D108" s="76"/>
      <c r="E108" s="76"/>
      <c r="F108" s="76"/>
      <c r="G108" s="77"/>
      <c r="H108" s="76"/>
      <c r="I108" s="76"/>
      <c r="J108" s="76"/>
      <c r="K108" s="77"/>
      <c r="L108" s="76"/>
      <c r="M108" s="76"/>
      <c r="N108" s="78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7"/>
      <c r="Z108" s="79"/>
      <c r="AA108" s="76"/>
      <c r="AD108" s="80"/>
    </row>
    <row r="109" spans="4:30" s="75" customFormat="1" x14ac:dyDescent="0.2">
      <c r="D109" s="76"/>
      <c r="E109" s="76"/>
      <c r="F109" s="76"/>
      <c r="G109" s="77"/>
      <c r="H109" s="76"/>
      <c r="I109" s="76"/>
      <c r="J109" s="76"/>
      <c r="K109" s="77"/>
      <c r="L109" s="76"/>
      <c r="M109" s="76"/>
      <c r="N109" s="78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7"/>
      <c r="Z109" s="79"/>
      <c r="AA109" s="76"/>
      <c r="AD109" s="80"/>
    </row>
    <row r="110" spans="4:30" s="75" customFormat="1" x14ac:dyDescent="0.2">
      <c r="D110" s="76"/>
      <c r="E110" s="76"/>
      <c r="F110" s="76"/>
      <c r="G110" s="77"/>
      <c r="H110" s="76"/>
      <c r="I110" s="76"/>
      <c r="J110" s="76"/>
      <c r="K110" s="77"/>
      <c r="L110" s="76"/>
      <c r="M110" s="76"/>
      <c r="N110" s="78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7"/>
      <c r="Z110" s="79"/>
      <c r="AA110" s="76"/>
      <c r="AD110" s="80"/>
    </row>
    <row r="111" spans="4:30" s="75" customFormat="1" x14ac:dyDescent="0.2">
      <c r="D111" s="76"/>
      <c r="E111" s="76"/>
      <c r="F111" s="76"/>
      <c r="G111" s="77"/>
      <c r="H111" s="76"/>
      <c r="I111" s="76"/>
      <c r="J111" s="76"/>
      <c r="K111" s="77"/>
      <c r="L111" s="76"/>
      <c r="M111" s="76"/>
      <c r="N111" s="78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7"/>
      <c r="Z111" s="79"/>
      <c r="AA111" s="76"/>
      <c r="AD111" s="80"/>
    </row>
    <row r="112" spans="4:30" s="75" customFormat="1" x14ac:dyDescent="0.2">
      <c r="D112" s="76"/>
      <c r="E112" s="76"/>
      <c r="F112" s="76"/>
      <c r="G112" s="77"/>
      <c r="H112" s="76"/>
      <c r="I112" s="76"/>
      <c r="J112" s="76"/>
      <c r="K112" s="77"/>
      <c r="L112" s="76"/>
      <c r="M112" s="76"/>
      <c r="N112" s="78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7"/>
      <c r="Z112" s="79"/>
      <c r="AA112" s="76"/>
      <c r="AD112" s="80"/>
    </row>
    <row r="113" spans="4:30" s="75" customFormat="1" x14ac:dyDescent="0.2">
      <c r="D113" s="76"/>
      <c r="E113" s="76"/>
      <c r="F113" s="76"/>
      <c r="G113" s="77"/>
      <c r="H113" s="76"/>
      <c r="I113" s="76"/>
      <c r="J113" s="76"/>
      <c r="K113" s="77"/>
      <c r="L113" s="76"/>
      <c r="M113" s="76"/>
      <c r="N113" s="78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7"/>
      <c r="Z113" s="79"/>
      <c r="AA113" s="76"/>
      <c r="AD113" s="80"/>
    </row>
    <row r="114" spans="4:30" s="75" customFormat="1" x14ac:dyDescent="0.2">
      <c r="D114" s="76"/>
      <c r="E114" s="76"/>
      <c r="F114" s="76"/>
      <c r="G114" s="77"/>
      <c r="H114" s="76"/>
      <c r="I114" s="76"/>
      <c r="J114" s="76"/>
      <c r="K114" s="77"/>
      <c r="L114" s="76"/>
      <c r="M114" s="76"/>
      <c r="N114" s="78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7"/>
      <c r="Z114" s="79"/>
      <c r="AA114" s="76"/>
      <c r="AD114" s="80"/>
    </row>
    <row r="115" spans="4:30" s="75" customFormat="1" x14ac:dyDescent="0.2">
      <c r="D115" s="76"/>
      <c r="E115" s="76"/>
      <c r="F115" s="76"/>
      <c r="G115" s="77"/>
      <c r="H115" s="76"/>
      <c r="I115" s="76"/>
      <c r="J115" s="76"/>
      <c r="K115" s="77"/>
      <c r="L115" s="76"/>
      <c r="M115" s="76"/>
      <c r="N115" s="78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7"/>
      <c r="Z115" s="79"/>
      <c r="AA115" s="76"/>
      <c r="AD115" s="80"/>
    </row>
    <row r="116" spans="4:30" s="75" customFormat="1" x14ac:dyDescent="0.2">
      <c r="D116" s="76"/>
      <c r="E116" s="76"/>
      <c r="F116" s="76"/>
      <c r="G116" s="77"/>
      <c r="H116" s="76"/>
      <c r="I116" s="76"/>
      <c r="J116" s="76"/>
      <c r="K116" s="77"/>
      <c r="L116" s="76"/>
      <c r="M116" s="76"/>
      <c r="N116" s="78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7"/>
      <c r="Z116" s="79"/>
      <c r="AA116" s="76"/>
      <c r="AD116" s="80"/>
    </row>
    <row r="117" spans="4:30" s="75" customFormat="1" x14ac:dyDescent="0.2">
      <c r="D117" s="76"/>
      <c r="E117" s="76"/>
      <c r="F117" s="76"/>
      <c r="G117" s="77"/>
      <c r="H117" s="76"/>
      <c r="I117" s="76"/>
      <c r="J117" s="76"/>
      <c r="K117" s="77"/>
      <c r="L117" s="76"/>
      <c r="M117" s="76"/>
      <c r="N117" s="78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7"/>
      <c r="Z117" s="79"/>
      <c r="AA117" s="76"/>
      <c r="AD117" s="80"/>
    </row>
    <row r="118" spans="4:30" s="75" customFormat="1" x14ac:dyDescent="0.2">
      <c r="D118" s="76"/>
      <c r="E118" s="76"/>
      <c r="F118" s="76"/>
      <c r="G118" s="77"/>
      <c r="H118" s="76"/>
      <c r="I118" s="76"/>
      <c r="J118" s="76"/>
      <c r="K118" s="77"/>
      <c r="L118" s="76"/>
      <c r="M118" s="76"/>
      <c r="N118" s="78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7"/>
      <c r="Z118" s="79"/>
      <c r="AA118" s="76"/>
      <c r="AD118" s="80"/>
    </row>
    <row r="119" spans="4:30" s="75" customFormat="1" x14ac:dyDescent="0.2">
      <c r="D119" s="76"/>
      <c r="E119" s="76"/>
      <c r="F119" s="76"/>
      <c r="G119" s="77"/>
      <c r="H119" s="76"/>
      <c r="I119" s="76"/>
      <c r="J119" s="76"/>
      <c r="K119" s="77"/>
      <c r="L119" s="76"/>
      <c r="M119" s="76"/>
      <c r="N119" s="78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7"/>
      <c r="Z119" s="79"/>
      <c r="AA119" s="76"/>
      <c r="AD119" s="80"/>
    </row>
    <row r="120" spans="4:30" s="75" customFormat="1" x14ac:dyDescent="0.2">
      <c r="D120" s="76"/>
      <c r="E120" s="76"/>
      <c r="F120" s="76"/>
      <c r="G120" s="77"/>
      <c r="H120" s="76"/>
      <c r="I120" s="76"/>
      <c r="J120" s="76"/>
      <c r="K120" s="77"/>
      <c r="L120" s="76"/>
      <c r="M120" s="76"/>
      <c r="N120" s="78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7"/>
      <c r="Z120" s="79"/>
      <c r="AA120" s="76"/>
      <c r="AD120" s="80"/>
    </row>
    <row r="121" spans="4:30" s="75" customFormat="1" x14ac:dyDescent="0.2">
      <c r="D121" s="76"/>
      <c r="E121" s="76"/>
      <c r="F121" s="76"/>
      <c r="G121" s="77"/>
      <c r="H121" s="76"/>
      <c r="I121" s="76"/>
      <c r="J121" s="76"/>
      <c r="K121" s="77"/>
      <c r="L121" s="76"/>
      <c r="M121" s="76"/>
      <c r="N121" s="78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7"/>
      <c r="Z121" s="79"/>
      <c r="AA121" s="76"/>
      <c r="AD121" s="80"/>
    </row>
    <row r="122" spans="4:30" s="75" customFormat="1" x14ac:dyDescent="0.2">
      <c r="D122" s="76"/>
      <c r="E122" s="76"/>
      <c r="F122" s="76"/>
      <c r="G122" s="77"/>
      <c r="H122" s="76"/>
      <c r="I122" s="76"/>
      <c r="J122" s="76"/>
      <c r="K122" s="77"/>
      <c r="L122" s="76"/>
      <c r="M122" s="76"/>
      <c r="N122" s="78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7"/>
      <c r="Z122" s="79"/>
      <c r="AA122" s="76"/>
      <c r="AD122" s="80"/>
    </row>
    <row r="123" spans="4:30" s="75" customFormat="1" x14ac:dyDescent="0.2">
      <c r="D123" s="76"/>
      <c r="E123" s="76"/>
      <c r="F123" s="76"/>
      <c r="G123" s="77"/>
      <c r="H123" s="76"/>
      <c r="I123" s="76"/>
      <c r="J123" s="76"/>
      <c r="K123" s="77"/>
      <c r="L123" s="76"/>
      <c r="M123" s="76"/>
      <c r="N123" s="78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7"/>
      <c r="Z123" s="79"/>
      <c r="AA123" s="76"/>
      <c r="AD123" s="80"/>
    </row>
    <row r="124" spans="4:30" s="75" customFormat="1" x14ac:dyDescent="0.2">
      <c r="D124" s="76"/>
      <c r="E124" s="76"/>
      <c r="F124" s="76"/>
      <c r="G124" s="77"/>
      <c r="H124" s="76"/>
      <c r="I124" s="76"/>
      <c r="J124" s="76"/>
      <c r="K124" s="77"/>
      <c r="L124" s="76"/>
      <c r="M124" s="76"/>
      <c r="N124" s="78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7"/>
      <c r="Z124" s="79"/>
      <c r="AA124" s="76"/>
      <c r="AD124" s="80"/>
    </row>
    <row r="125" spans="4:30" s="75" customFormat="1" x14ac:dyDescent="0.2">
      <c r="D125" s="76"/>
      <c r="E125" s="76"/>
      <c r="F125" s="76"/>
      <c r="G125" s="77"/>
      <c r="H125" s="76"/>
      <c r="I125" s="76"/>
      <c r="J125" s="76"/>
      <c r="K125" s="77"/>
      <c r="L125" s="76"/>
      <c r="M125" s="76"/>
      <c r="N125" s="78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7"/>
      <c r="Z125" s="79"/>
      <c r="AA125" s="76"/>
      <c r="AD125" s="80"/>
    </row>
    <row r="126" spans="4:30" s="75" customFormat="1" x14ac:dyDescent="0.2">
      <c r="D126" s="76"/>
      <c r="E126" s="76"/>
      <c r="F126" s="76"/>
      <c r="G126" s="77"/>
      <c r="H126" s="76"/>
      <c r="I126" s="76"/>
      <c r="J126" s="76"/>
      <c r="K126" s="77"/>
      <c r="L126" s="76"/>
      <c r="M126" s="76"/>
      <c r="N126" s="78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7"/>
      <c r="Z126" s="79"/>
      <c r="AA126" s="76"/>
      <c r="AD126" s="80"/>
    </row>
    <row r="127" spans="4:30" s="75" customFormat="1" x14ac:dyDescent="0.2">
      <c r="D127" s="76"/>
      <c r="E127" s="76"/>
      <c r="F127" s="76"/>
      <c r="G127" s="77"/>
      <c r="H127" s="76"/>
      <c r="I127" s="76"/>
      <c r="J127" s="76"/>
      <c r="K127" s="77"/>
      <c r="L127" s="76"/>
      <c r="M127" s="76"/>
      <c r="N127" s="78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7"/>
      <c r="Z127" s="79"/>
      <c r="AA127" s="76"/>
      <c r="AD127" s="80"/>
    </row>
    <row r="128" spans="4:30" s="75" customFormat="1" x14ac:dyDescent="0.2">
      <c r="D128" s="76"/>
      <c r="E128" s="76"/>
      <c r="F128" s="76"/>
      <c r="G128" s="77"/>
      <c r="H128" s="76"/>
      <c r="I128" s="76"/>
      <c r="J128" s="76"/>
      <c r="K128" s="77"/>
      <c r="L128" s="76"/>
      <c r="M128" s="76"/>
      <c r="N128" s="78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7"/>
      <c r="Z128" s="79"/>
      <c r="AA128" s="76"/>
      <c r="AD128" s="80"/>
    </row>
    <row r="129" spans="4:30" s="75" customFormat="1" x14ac:dyDescent="0.2">
      <c r="D129" s="76"/>
      <c r="E129" s="76"/>
      <c r="F129" s="76"/>
      <c r="G129" s="77"/>
      <c r="H129" s="76"/>
      <c r="I129" s="76"/>
      <c r="J129" s="76"/>
      <c r="K129" s="77"/>
      <c r="L129" s="76"/>
      <c r="M129" s="76"/>
      <c r="N129" s="78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7"/>
      <c r="Z129" s="79"/>
      <c r="AA129" s="76"/>
      <c r="AD129" s="80"/>
    </row>
    <row r="130" spans="4:30" s="75" customFormat="1" x14ac:dyDescent="0.2">
      <c r="D130" s="76"/>
      <c r="E130" s="76"/>
      <c r="F130" s="76"/>
      <c r="G130" s="77"/>
      <c r="H130" s="76"/>
      <c r="I130" s="76"/>
      <c r="J130" s="76"/>
      <c r="K130" s="77"/>
      <c r="L130" s="76"/>
      <c r="M130" s="76"/>
      <c r="N130" s="78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7"/>
      <c r="Z130" s="79"/>
      <c r="AA130" s="76"/>
      <c r="AD130" s="80"/>
    </row>
    <row r="131" spans="4:30" s="75" customFormat="1" x14ac:dyDescent="0.2">
      <c r="D131" s="76"/>
      <c r="E131" s="76"/>
      <c r="F131" s="76"/>
      <c r="G131" s="77"/>
      <c r="H131" s="76"/>
      <c r="I131" s="76"/>
      <c r="J131" s="76"/>
      <c r="K131" s="77"/>
      <c r="L131" s="76"/>
      <c r="M131" s="76"/>
      <c r="N131" s="78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7"/>
      <c r="Z131" s="79"/>
      <c r="AA131" s="76"/>
      <c r="AD131" s="80"/>
    </row>
    <row r="132" spans="4:30" s="75" customFormat="1" x14ac:dyDescent="0.2">
      <c r="D132" s="76"/>
      <c r="E132" s="76"/>
      <c r="F132" s="76"/>
      <c r="G132" s="77"/>
      <c r="H132" s="76"/>
      <c r="I132" s="76"/>
      <c r="J132" s="76"/>
      <c r="K132" s="77"/>
      <c r="L132" s="76"/>
      <c r="M132" s="76"/>
      <c r="N132" s="78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7"/>
      <c r="Z132" s="79"/>
      <c r="AA132" s="76"/>
      <c r="AD132" s="80"/>
    </row>
    <row r="133" spans="4:30" s="75" customFormat="1" x14ac:dyDescent="0.2">
      <c r="D133" s="76"/>
      <c r="E133" s="76"/>
      <c r="F133" s="76"/>
      <c r="G133" s="77"/>
      <c r="H133" s="76"/>
      <c r="I133" s="76"/>
      <c r="J133" s="76"/>
      <c r="K133" s="77"/>
      <c r="L133" s="76"/>
      <c r="M133" s="76"/>
      <c r="N133" s="78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7"/>
      <c r="Z133" s="79"/>
      <c r="AA133" s="76"/>
      <c r="AD133" s="80"/>
    </row>
    <row r="134" spans="4:30" s="75" customFormat="1" x14ac:dyDescent="0.2">
      <c r="D134" s="76"/>
      <c r="E134" s="76"/>
      <c r="F134" s="76"/>
      <c r="G134" s="77"/>
      <c r="H134" s="76"/>
      <c r="I134" s="76"/>
      <c r="J134" s="76"/>
      <c r="K134" s="77"/>
      <c r="L134" s="76"/>
      <c r="M134" s="76"/>
      <c r="N134" s="78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7"/>
      <c r="Z134" s="79"/>
      <c r="AA134" s="76"/>
      <c r="AD134" s="80"/>
    </row>
    <row r="135" spans="4:30" s="75" customFormat="1" x14ac:dyDescent="0.2">
      <c r="D135" s="76"/>
      <c r="E135" s="76"/>
      <c r="F135" s="76"/>
      <c r="G135" s="77"/>
      <c r="H135" s="76"/>
      <c r="I135" s="76"/>
      <c r="J135" s="76"/>
      <c r="K135" s="77"/>
      <c r="L135" s="76"/>
      <c r="M135" s="76"/>
      <c r="N135" s="78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7"/>
      <c r="Z135" s="79"/>
      <c r="AA135" s="76"/>
      <c r="AD135" s="80"/>
    </row>
    <row r="136" spans="4:30" s="75" customFormat="1" x14ac:dyDescent="0.2">
      <c r="D136" s="76"/>
      <c r="E136" s="76"/>
      <c r="F136" s="76"/>
      <c r="G136" s="77"/>
      <c r="H136" s="76"/>
      <c r="I136" s="76"/>
      <c r="J136" s="76"/>
      <c r="K136" s="77"/>
      <c r="L136" s="76"/>
      <c r="M136" s="76"/>
      <c r="N136" s="78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7"/>
      <c r="Z136" s="79"/>
      <c r="AA136" s="76"/>
      <c r="AD136" s="80"/>
    </row>
    <row r="137" spans="4:30" s="75" customFormat="1" x14ac:dyDescent="0.2">
      <c r="D137" s="76"/>
      <c r="E137" s="76"/>
      <c r="F137" s="76"/>
      <c r="G137" s="77"/>
      <c r="H137" s="76"/>
      <c r="I137" s="76"/>
      <c r="J137" s="76"/>
      <c r="K137" s="77"/>
      <c r="L137" s="76"/>
      <c r="M137" s="76"/>
      <c r="N137" s="78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7"/>
      <c r="Z137" s="79"/>
      <c r="AA137" s="76"/>
      <c r="AD137" s="80"/>
    </row>
    <row r="138" spans="4:30" s="75" customFormat="1" x14ac:dyDescent="0.2">
      <c r="D138" s="76"/>
      <c r="E138" s="76"/>
      <c r="F138" s="76"/>
      <c r="G138" s="77"/>
      <c r="H138" s="76"/>
      <c r="I138" s="76"/>
      <c r="J138" s="76"/>
      <c r="K138" s="77"/>
      <c r="L138" s="76"/>
      <c r="M138" s="76"/>
      <c r="N138" s="78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7"/>
      <c r="Z138" s="79"/>
      <c r="AA138" s="76"/>
      <c r="AD138" s="80"/>
    </row>
    <row r="139" spans="4:30" s="75" customFormat="1" x14ac:dyDescent="0.2">
      <c r="D139" s="76"/>
      <c r="E139" s="76"/>
      <c r="F139" s="76"/>
      <c r="G139" s="77"/>
      <c r="H139" s="76"/>
      <c r="I139" s="76"/>
      <c r="J139" s="76"/>
      <c r="K139" s="77"/>
      <c r="L139" s="76"/>
      <c r="M139" s="76"/>
      <c r="N139" s="78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7"/>
      <c r="Z139" s="79"/>
      <c r="AA139" s="76"/>
      <c r="AD139" s="80"/>
    </row>
    <row r="140" spans="4:30" s="75" customFormat="1" x14ac:dyDescent="0.2">
      <c r="D140" s="76"/>
      <c r="E140" s="76"/>
      <c r="F140" s="76"/>
      <c r="G140" s="77"/>
      <c r="H140" s="76"/>
      <c r="I140" s="76"/>
      <c r="J140" s="76"/>
      <c r="K140" s="77"/>
      <c r="L140" s="76"/>
      <c r="M140" s="76"/>
      <c r="N140" s="78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7"/>
      <c r="Z140" s="79"/>
      <c r="AA140" s="76"/>
      <c r="AD140" s="80"/>
    </row>
    <row r="141" spans="4:30" s="75" customFormat="1" x14ac:dyDescent="0.2">
      <c r="D141" s="76"/>
      <c r="E141" s="76"/>
      <c r="F141" s="76"/>
      <c r="G141" s="77"/>
      <c r="H141" s="76"/>
      <c r="I141" s="76"/>
      <c r="J141" s="76"/>
      <c r="K141" s="77"/>
      <c r="L141" s="76"/>
      <c r="M141" s="76"/>
      <c r="N141" s="78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7"/>
      <c r="Z141" s="79"/>
      <c r="AA141" s="76"/>
      <c r="AD141" s="80"/>
    </row>
    <row r="142" spans="4:30" s="75" customFormat="1" x14ac:dyDescent="0.2">
      <c r="D142" s="76"/>
      <c r="E142" s="76"/>
      <c r="F142" s="76"/>
      <c r="G142" s="77"/>
      <c r="H142" s="76"/>
      <c r="I142" s="76"/>
      <c r="J142" s="76"/>
      <c r="K142" s="77"/>
      <c r="L142" s="76"/>
      <c r="M142" s="76"/>
      <c r="N142" s="78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7"/>
      <c r="Z142" s="79"/>
      <c r="AA142" s="76"/>
      <c r="AD142" s="80"/>
    </row>
    <row r="143" spans="4:30" s="75" customFormat="1" x14ac:dyDescent="0.2">
      <c r="D143" s="76"/>
      <c r="E143" s="76"/>
      <c r="F143" s="76"/>
      <c r="G143" s="77"/>
      <c r="H143" s="76"/>
      <c r="I143" s="76"/>
      <c r="J143" s="76"/>
      <c r="K143" s="77"/>
      <c r="L143" s="76"/>
      <c r="M143" s="76"/>
      <c r="N143" s="78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7"/>
      <c r="Z143" s="79"/>
      <c r="AA143" s="76"/>
      <c r="AD143" s="80"/>
    </row>
    <row r="144" spans="4:30" s="75" customFormat="1" x14ac:dyDescent="0.2">
      <c r="D144" s="76"/>
      <c r="E144" s="76"/>
      <c r="F144" s="76"/>
      <c r="G144" s="77"/>
      <c r="H144" s="76"/>
      <c r="I144" s="76"/>
      <c r="J144" s="76"/>
      <c r="K144" s="77"/>
      <c r="L144" s="76"/>
      <c r="M144" s="76"/>
      <c r="N144" s="78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7"/>
      <c r="Z144" s="79"/>
      <c r="AA144" s="76"/>
      <c r="AD144" s="80"/>
    </row>
    <row r="145" spans="4:30" s="75" customFormat="1" x14ac:dyDescent="0.2">
      <c r="D145" s="76"/>
      <c r="E145" s="76"/>
      <c r="F145" s="76"/>
      <c r="G145" s="77"/>
      <c r="H145" s="76"/>
      <c r="I145" s="76"/>
      <c r="J145" s="76"/>
      <c r="K145" s="77"/>
      <c r="L145" s="76"/>
      <c r="M145" s="76"/>
      <c r="N145" s="78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7"/>
      <c r="Z145" s="79"/>
      <c r="AA145" s="76"/>
      <c r="AD145" s="80"/>
    </row>
    <row r="146" spans="4:30" s="75" customFormat="1" x14ac:dyDescent="0.2">
      <c r="D146" s="76"/>
      <c r="E146" s="76"/>
      <c r="F146" s="76"/>
      <c r="G146" s="77"/>
      <c r="H146" s="76"/>
      <c r="I146" s="76"/>
      <c r="J146" s="76"/>
      <c r="K146" s="77"/>
      <c r="L146" s="76"/>
      <c r="M146" s="76"/>
      <c r="N146" s="78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7"/>
      <c r="Z146" s="79"/>
      <c r="AA146" s="76"/>
      <c r="AD146" s="80"/>
    </row>
    <row r="147" spans="4:30" s="75" customFormat="1" x14ac:dyDescent="0.2">
      <c r="D147" s="76"/>
      <c r="E147" s="76"/>
      <c r="F147" s="76"/>
      <c r="G147" s="77"/>
      <c r="H147" s="76"/>
      <c r="I147" s="76"/>
      <c r="J147" s="76"/>
      <c r="K147" s="77"/>
      <c r="L147" s="76"/>
      <c r="M147" s="76"/>
      <c r="N147" s="78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7"/>
      <c r="Z147" s="79"/>
      <c r="AA147" s="76"/>
      <c r="AD147" s="80"/>
    </row>
    <row r="148" spans="4:30" s="75" customFormat="1" x14ac:dyDescent="0.2">
      <c r="D148" s="76"/>
      <c r="E148" s="76"/>
      <c r="F148" s="76"/>
      <c r="G148" s="77"/>
      <c r="H148" s="76"/>
      <c r="I148" s="76"/>
      <c r="J148" s="76"/>
      <c r="K148" s="77"/>
      <c r="L148" s="76"/>
      <c r="M148" s="76"/>
      <c r="N148" s="78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7"/>
      <c r="Z148" s="79"/>
      <c r="AA148" s="76"/>
      <c r="AD148" s="80"/>
    </row>
    <row r="149" spans="4:30" s="75" customFormat="1" x14ac:dyDescent="0.2">
      <c r="D149" s="76"/>
      <c r="E149" s="76"/>
      <c r="F149" s="76"/>
      <c r="G149" s="77"/>
      <c r="H149" s="76"/>
      <c r="I149" s="76"/>
      <c r="J149" s="76"/>
      <c r="K149" s="77"/>
      <c r="L149" s="76"/>
      <c r="M149" s="76"/>
      <c r="N149" s="78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7"/>
      <c r="Z149" s="79"/>
      <c r="AA149" s="76"/>
      <c r="AD149" s="80"/>
    </row>
    <row r="150" spans="4:30" s="75" customFormat="1" x14ac:dyDescent="0.2">
      <c r="D150" s="76"/>
      <c r="E150" s="76"/>
      <c r="F150" s="76"/>
      <c r="G150" s="77"/>
      <c r="H150" s="76"/>
      <c r="I150" s="76"/>
      <c r="J150" s="76"/>
      <c r="K150" s="77"/>
      <c r="L150" s="76"/>
      <c r="M150" s="76"/>
      <c r="N150" s="78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7"/>
      <c r="Z150" s="79"/>
      <c r="AA150" s="76"/>
      <c r="AD150" s="80"/>
    </row>
    <row r="151" spans="4:30" s="75" customFormat="1" x14ac:dyDescent="0.2">
      <c r="D151" s="76"/>
      <c r="E151" s="76"/>
      <c r="F151" s="76"/>
      <c r="G151" s="77"/>
      <c r="H151" s="76"/>
      <c r="I151" s="76"/>
      <c r="J151" s="76"/>
      <c r="K151" s="77"/>
      <c r="L151" s="76"/>
      <c r="M151" s="76"/>
      <c r="N151" s="78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7"/>
      <c r="Z151" s="79"/>
      <c r="AA151" s="76"/>
      <c r="AD151" s="80"/>
    </row>
    <row r="152" spans="4:30" s="75" customFormat="1" x14ac:dyDescent="0.2">
      <c r="D152" s="76"/>
      <c r="E152" s="76"/>
      <c r="F152" s="76"/>
      <c r="G152" s="77"/>
      <c r="H152" s="76"/>
      <c r="I152" s="76"/>
      <c r="J152" s="76"/>
      <c r="K152" s="77"/>
      <c r="L152" s="76"/>
      <c r="M152" s="76"/>
      <c r="N152" s="78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7"/>
      <c r="Z152" s="79"/>
      <c r="AA152" s="76"/>
      <c r="AD152" s="80"/>
    </row>
    <row r="153" spans="4:30" s="75" customFormat="1" x14ac:dyDescent="0.2">
      <c r="D153" s="76"/>
      <c r="E153" s="76"/>
      <c r="F153" s="76"/>
      <c r="G153" s="77"/>
      <c r="H153" s="76"/>
      <c r="I153" s="76"/>
      <c r="J153" s="76"/>
      <c r="K153" s="77"/>
      <c r="L153" s="76"/>
      <c r="M153" s="76"/>
      <c r="N153" s="78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7"/>
      <c r="Z153" s="79"/>
      <c r="AA153" s="76"/>
      <c r="AD153" s="80"/>
    </row>
    <row r="154" spans="4:30" s="75" customFormat="1" x14ac:dyDescent="0.2">
      <c r="D154" s="76"/>
      <c r="E154" s="76"/>
      <c r="F154" s="76"/>
      <c r="G154" s="77"/>
      <c r="H154" s="76"/>
      <c r="I154" s="76"/>
      <c r="J154" s="76"/>
      <c r="K154" s="77"/>
      <c r="L154" s="76"/>
      <c r="M154" s="76"/>
      <c r="N154" s="78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7"/>
      <c r="Z154" s="79"/>
      <c r="AA154" s="76"/>
      <c r="AD154" s="80"/>
    </row>
    <row r="155" spans="4:30" s="75" customFormat="1" x14ac:dyDescent="0.2">
      <c r="D155" s="76"/>
      <c r="E155" s="76"/>
      <c r="F155" s="76"/>
      <c r="G155" s="77"/>
      <c r="H155" s="76"/>
      <c r="I155" s="76"/>
      <c r="J155" s="76"/>
      <c r="K155" s="77"/>
      <c r="L155" s="76"/>
      <c r="M155" s="76"/>
      <c r="N155" s="78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7"/>
      <c r="Z155" s="79"/>
      <c r="AA155" s="76"/>
      <c r="AD155" s="80"/>
    </row>
    <row r="156" spans="4:30" s="75" customFormat="1" x14ac:dyDescent="0.2">
      <c r="D156" s="76"/>
      <c r="E156" s="76"/>
      <c r="F156" s="76"/>
      <c r="G156" s="77"/>
      <c r="H156" s="76"/>
      <c r="I156" s="76"/>
      <c r="J156" s="76"/>
      <c r="K156" s="77"/>
      <c r="L156" s="76"/>
      <c r="M156" s="76"/>
      <c r="N156" s="78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7"/>
      <c r="Z156" s="79"/>
      <c r="AA156" s="76"/>
      <c r="AD156" s="80"/>
    </row>
    <row r="157" spans="4:30" s="75" customFormat="1" x14ac:dyDescent="0.2">
      <c r="D157" s="76"/>
      <c r="E157" s="76"/>
      <c r="F157" s="76"/>
      <c r="G157" s="77"/>
      <c r="H157" s="76"/>
      <c r="I157" s="76"/>
      <c r="J157" s="76"/>
      <c r="K157" s="77"/>
      <c r="L157" s="76"/>
      <c r="M157" s="76"/>
      <c r="N157" s="78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7"/>
      <c r="Z157" s="79"/>
      <c r="AA157" s="76"/>
      <c r="AD157" s="80"/>
    </row>
    <row r="158" spans="4:30" s="75" customFormat="1" x14ac:dyDescent="0.2">
      <c r="D158" s="76"/>
      <c r="E158" s="76"/>
      <c r="F158" s="76"/>
      <c r="G158" s="77"/>
      <c r="H158" s="76"/>
      <c r="I158" s="76"/>
      <c r="J158" s="76"/>
      <c r="K158" s="77"/>
      <c r="L158" s="76"/>
      <c r="M158" s="76"/>
      <c r="N158" s="78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7"/>
      <c r="Z158" s="79"/>
      <c r="AA158" s="76"/>
      <c r="AD158" s="80"/>
    </row>
    <row r="159" spans="4:30" s="75" customFormat="1" x14ac:dyDescent="0.2">
      <c r="D159" s="76"/>
      <c r="E159" s="76"/>
      <c r="F159" s="76"/>
      <c r="G159" s="77"/>
      <c r="H159" s="76"/>
      <c r="I159" s="76"/>
      <c r="J159" s="76"/>
      <c r="K159" s="77"/>
      <c r="L159" s="76"/>
      <c r="M159" s="76"/>
      <c r="N159" s="78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7"/>
      <c r="Z159" s="79"/>
      <c r="AA159" s="76"/>
      <c r="AD159" s="80"/>
    </row>
    <row r="160" spans="4:30" s="75" customFormat="1" x14ac:dyDescent="0.2">
      <c r="D160" s="76"/>
      <c r="E160" s="76"/>
      <c r="F160" s="76"/>
      <c r="G160" s="77"/>
      <c r="H160" s="76"/>
      <c r="I160" s="76"/>
      <c r="J160" s="76"/>
      <c r="K160" s="77"/>
      <c r="L160" s="76"/>
      <c r="M160" s="76"/>
      <c r="N160" s="78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7"/>
      <c r="Z160" s="79"/>
      <c r="AA160" s="76"/>
      <c r="AD160" s="80"/>
    </row>
    <row r="161" spans="4:30" s="75" customFormat="1" x14ac:dyDescent="0.2">
      <c r="D161" s="76"/>
      <c r="E161" s="76"/>
      <c r="F161" s="76"/>
      <c r="G161" s="77"/>
      <c r="H161" s="76"/>
      <c r="I161" s="76"/>
      <c r="J161" s="76"/>
      <c r="K161" s="77"/>
      <c r="L161" s="76"/>
      <c r="M161" s="76"/>
      <c r="N161" s="78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7"/>
      <c r="Z161" s="79"/>
      <c r="AA161" s="76"/>
      <c r="AD161" s="80"/>
    </row>
    <row r="162" spans="4:30" s="75" customFormat="1" x14ac:dyDescent="0.2">
      <c r="D162" s="76"/>
      <c r="E162" s="76"/>
      <c r="F162" s="76"/>
      <c r="G162" s="77"/>
      <c r="H162" s="76"/>
      <c r="I162" s="76"/>
      <c r="J162" s="76"/>
      <c r="K162" s="77"/>
      <c r="L162" s="76"/>
      <c r="M162" s="76"/>
      <c r="N162" s="78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7"/>
      <c r="Z162" s="79"/>
      <c r="AA162" s="76"/>
      <c r="AD162" s="80"/>
    </row>
    <row r="163" spans="4:30" s="75" customFormat="1" x14ac:dyDescent="0.2">
      <c r="D163" s="76"/>
      <c r="E163" s="76"/>
      <c r="F163" s="76"/>
      <c r="G163" s="77"/>
      <c r="H163" s="76"/>
      <c r="I163" s="76"/>
      <c r="J163" s="76"/>
      <c r="K163" s="77"/>
      <c r="L163" s="76"/>
      <c r="M163" s="76"/>
      <c r="N163" s="78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7"/>
      <c r="Z163" s="79"/>
      <c r="AA163" s="76"/>
      <c r="AD163" s="80"/>
    </row>
    <row r="164" spans="4:30" s="75" customFormat="1" x14ac:dyDescent="0.2">
      <c r="D164" s="76"/>
      <c r="E164" s="76"/>
      <c r="F164" s="76"/>
      <c r="G164" s="77"/>
      <c r="H164" s="76"/>
      <c r="I164" s="76"/>
      <c r="J164" s="76"/>
      <c r="K164" s="77"/>
      <c r="L164" s="76"/>
      <c r="M164" s="76"/>
      <c r="N164" s="78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7"/>
      <c r="Z164" s="79"/>
      <c r="AA164" s="76"/>
      <c r="AD164" s="80"/>
    </row>
    <row r="165" spans="4:30" s="75" customFormat="1" x14ac:dyDescent="0.2">
      <c r="D165" s="76"/>
      <c r="E165" s="76"/>
      <c r="F165" s="76"/>
      <c r="G165" s="77"/>
      <c r="H165" s="76"/>
      <c r="I165" s="76"/>
      <c r="J165" s="76"/>
      <c r="K165" s="77"/>
      <c r="L165" s="76"/>
      <c r="M165" s="76"/>
      <c r="N165" s="78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7"/>
      <c r="Z165" s="79"/>
      <c r="AA165" s="76"/>
      <c r="AD165" s="80"/>
    </row>
    <row r="166" spans="4:30" s="75" customFormat="1" x14ac:dyDescent="0.2">
      <c r="D166" s="76"/>
      <c r="E166" s="76"/>
      <c r="F166" s="76"/>
      <c r="G166" s="77"/>
      <c r="H166" s="76"/>
      <c r="I166" s="76"/>
      <c r="J166" s="76"/>
      <c r="K166" s="77"/>
      <c r="L166" s="76"/>
      <c r="M166" s="76"/>
      <c r="N166" s="78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7"/>
      <c r="Z166" s="79"/>
      <c r="AA166" s="76"/>
      <c r="AD166" s="80"/>
    </row>
    <row r="167" spans="4:30" s="75" customFormat="1" x14ac:dyDescent="0.2">
      <c r="D167" s="76"/>
      <c r="E167" s="76"/>
      <c r="F167" s="76"/>
      <c r="G167" s="77"/>
      <c r="H167" s="76"/>
      <c r="I167" s="76"/>
      <c r="J167" s="76"/>
      <c r="K167" s="77"/>
      <c r="L167" s="76"/>
      <c r="M167" s="76"/>
      <c r="N167" s="78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7"/>
      <c r="Z167" s="79"/>
      <c r="AA167" s="76"/>
      <c r="AD167" s="80"/>
    </row>
    <row r="168" spans="4:30" s="75" customFormat="1" x14ac:dyDescent="0.2">
      <c r="D168" s="76"/>
      <c r="E168" s="76"/>
      <c r="F168" s="76"/>
      <c r="G168" s="77"/>
      <c r="H168" s="76"/>
      <c r="I168" s="76"/>
      <c r="J168" s="76"/>
      <c r="K168" s="77"/>
      <c r="L168" s="76"/>
      <c r="M168" s="76"/>
      <c r="N168" s="78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7"/>
      <c r="Z168" s="79"/>
      <c r="AA168" s="76"/>
      <c r="AD168" s="80"/>
    </row>
    <row r="169" spans="4:30" s="75" customFormat="1" x14ac:dyDescent="0.2">
      <c r="D169" s="76"/>
      <c r="E169" s="76"/>
      <c r="F169" s="76"/>
      <c r="G169" s="77"/>
      <c r="H169" s="76"/>
      <c r="I169" s="76"/>
      <c r="J169" s="76"/>
      <c r="K169" s="77"/>
      <c r="L169" s="76"/>
      <c r="M169" s="76"/>
      <c r="N169" s="78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7"/>
      <c r="Z169" s="79"/>
      <c r="AA169" s="76"/>
      <c r="AD169" s="80"/>
    </row>
    <row r="170" spans="4:30" s="75" customFormat="1" x14ac:dyDescent="0.2">
      <c r="D170" s="76"/>
      <c r="E170" s="76"/>
      <c r="F170" s="76"/>
      <c r="G170" s="77"/>
      <c r="H170" s="76"/>
      <c r="I170" s="76"/>
      <c r="J170" s="76"/>
      <c r="K170" s="77"/>
      <c r="L170" s="76"/>
      <c r="M170" s="76"/>
      <c r="N170" s="78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7"/>
      <c r="Z170" s="79"/>
      <c r="AA170" s="76"/>
      <c r="AD170" s="80"/>
    </row>
    <row r="171" spans="4:30" s="75" customFormat="1" x14ac:dyDescent="0.2">
      <c r="D171" s="76"/>
      <c r="E171" s="76"/>
      <c r="F171" s="76"/>
      <c r="G171" s="77"/>
      <c r="H171" s="76"/>
      <c r="I171" s="76"/>
      <c r="J171" s="76"/>
      <c r="K171" s="77"/>
      <c r="L171" s="76"/>
      <c r="M171" s="76"/>
      <c r="N171" s="78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7"/>
      <c r="Z171" s="79"/>
      <c r="AA171" s="76"/>
      <c r="AD171" s="80"/>
    </row>
    <row r="172" spans="4:30" s="75" customFormat="1" x14ac:dyDescent="0.2">
      <c r="D172" s="76"/>
      <c r="E172" s="76"/>
      <c r="F172" s="76"/>
      <c r="G172" s="77"/>
      <c r="H172" s="76"/>
      <c r="I172" s="76"/>
      <c r="J172" s="76"/>
      <c r="K172" s="77"/>
      <c r="L172" s="76"/>
      <c r="M172" s="76"/>
      <c r="N172" s="78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7"/>
      <c r="Z172" s="79"/>
      <c r="AA172" s="76"/>
      <c r="AD172" s="80"/>
    </row>
    <row r="173" spans="4:30" s="75" customFormat="1" x14ac:dyDescent="0.2">
      <c r="D173" s="76"/>
      <c r="E173" s="76"/>
      <c r="F173" s="76"/>
      <c r="G173" s="77"/>
      <c r="H173" s="76"/>
      <c r="I173" s="76"/>
      <c r="J173" s="76"/>
      <c r="K173" s="77"/>
      <c r="L173" s="76"/>
      <c r="M173" s="76"/>
      <c r="N173" s="78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7"/>
      <c r="Z173" s="79"/>
      <c r="AA173" s="76"/>
      <c r="AD173" s="80"/>
    </row>
    <row r="174" spans="4:30" s="75" customFormat="1" x14ac:dyDescent="0.2">
      <c r="D174" s="76"/>
      <c r="E174" s="76"/>
      <c r="F174" s="76"/>
      <c r="G174" s="77"/>
      <c r="H174" s="76"/>
      <c r="I174" s="76"/>
      <c r="J174" s="76"/>
      <c r="K174" s="77"/>
      <c r="L174" s="76"/>
      <c r="M174" s="76"/>
      <c r="N174" s="78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7"/>
      <c r="Z174" s="79"/>
      <c r="AA174" s="76"/>
      <c r="AD174" s="80"/>
    </row>
    <row r="175" spans="4:30" s="75" customFormat="1" x14ac:dyDescent="0.2">
      <c r="D175" s="76"/>
      <c r="E175" s="76"/>
      <c r="F175" s="76"/>
      <c r="G175" s="77"/>
      <c r="H175" s="76"/>
      <c r="I175" s="76"/>
      <c r="J175" s="76"/>
      <c r="K175" s="77"/>
      <c r="L175" s="76"/>
      <c r="M175" s="76"/>
      <c r="N175" s="78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7"/>
      <c r="Z175" s="79"/>
      <c r="AA175" s="76"/>
      <c r="AD175" s="80"/>
    </row>
    <row r="176" spans="4:30" s="75" customFormat="1" x14ac:dyDescent="0.2">
      <c r="D176" s="76"/>
      <c r="E176" s="76"/>
      <c r="F176" s="76"/>
      <c r="G176" s="77"/>
      <c r="H176" s="76"/>
      <c r="I176" s="76"/>
      <c r="J176" s="76"/>
      <c r="K176" s="77"/>
      <c r="L176" s="76"/>
      <c r="M176" s="76"/>
      <c r="N176" s="78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7"/>
      <c r="Z176" s="79"/>
      <c r="AA176" s="76"/>
      <c r="AD176" s="80"/>
    </row>
    <row r="177" spans="4:30" s="75" customFormat="1" x14ac:dyDescent="0.2">
      <c r="D177" s="76"/>
      <c r="E177" s="76"/>
      <c r="F177" s="76"/>
      <c r="G177" s="77"/>
      <c r="H177" s="76"/>
      <c r="I177" s="76"/>
      <c r="J177" s="76"/>
      <c r="K177" s="77"/>
      <c r="L177" s="76"/>
      <c r="M177" s="76"/>
      <c r="N177" s="78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7"/>
      <c r="Z177" s="79"/>
      <c r="AA177" s="76"/>
      <c r="AD177" s="80"/>
    </row>
    <row r="178" spans="4:30" s="75" customFormat="1" x14ac:dyDescent="0.2">
      <c r="D178" s="76"/>
      <c r="E178" s="76"/>
      <c r="F178" s="76"/>
      <c r="G178" s="77"/>
      <c r="H178" s="76"/>
      <c r="I178" s="76"/>
      <c r="J178" s="76"/>
      <c r="K178" s="77"/>
      <c r="L178" s="76"/>
      <c r="M178" s="76"/>
      <c r="N178" s="78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7"/>
      <c r="Z178" s="79"/>
      <c r="AA178" s="76"/>
      <c r="AD178" s="80"/>
    </row>
    <row r="179" spans="4:30" s="75" customFormat="1" x14ac:dyDescent="0.2">
      <c r="D179" s="76"/>
      <c r="E179" s="76"/>
      <c r="F179" s="76"/>
      <c r="G179" s="77"/>
      <c r="H179" s="76"/>
      <c r="I179" s="76"/>
      <c r="J179" s="76"/>
      <c r="K179" s="77"/>
      <c r="L179" s="76"/>
      <c r="M179" s="76"/>
      <c r="N179" s="78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7"/>
      <c r="Z179" s="79"/>
      <c r="AA179" s="76"/>
      <c r="AD179" s="80"/>
    </row>
    <row r="180" spans="4:30" s="75" customFormat="1" x14ac:dyDescent="0.2">
      <c r="D180" s="76"/>
      <c r="E180" s="76"/>
      <c r="F180" s="76"/>
      <c r="G180" s="77"/>
      <c r="H180" s="76"/>
      <c r="I180" s="76"/>
      <c r="J180" s="76"/>
      <c r="K180" s="77"/>
      <c r="L180" s="76"/>
      <c r="M180" s="76"/>
      <c r="N180" s="78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7"/>
      <c r="Z180" s="79"/>
      <c r="AA180" s="76"/>
      <c r="AD180" s="80"/>
    </row>
    <row r="181" spans="4:30" s="75" customFormat="1" x14ac:dyDescent="0.2">
      <c r="D181" s="76"/>
      <c r="E181" s="76"/>
      <c r="F181" s="76"/>
      <c r="G181" s="77"/>
      <c r="H181" s="76"/>
      <c r="I181" s="76"/>
      <c r="J181" s="76"/>
      <c r="K181" s="77"/>
      <c r="L181" s="76"/>
      <c r="M181" s="76"/>
      <c r="N181" s="78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7"/>
      <c r="Z181" s="79"/>
      <c r="AA181" s="76"/>
      <c r="AD181" s="80"/>
    </row>
    <row r="182" spans="4:30" s="75" customFormat="1" x14ac:dyDescent="0.2">
      <c r="D182" s="76"/>
      <c r="E182" s="76"/>
      <c r="F182" s="76"/>
      <c r="G182" s="77"/>
      <c r="H182" s="76"/>
      <c r="I182" s="76"/>
      <c r="J182" s="76"/>
      <c r="K182" s="77"/>
      <c r="L182" s="76"/>
      <c r="M182" s="76"/>
      <c r="N182" s="78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7"/>
      <c r="Z182" s="79"/>
      <c r="AA182" s="76"/>
      <c r="AD182" s="80"/>
    </row>
    <row r="183" spans="4:30" s="75" customFormat="1" x14ac:dyDescent="0.2">
      <c r="D183" s="76"/>
      <c r="E183" s="76"/>
      <c r="F183" s="76"/>
      <c r="G183" s="77"/>
      <c r="H183" s="76"/>
      <c r="I183" s="76"/>
      <c r="J183" s="76"/>
      <c r="K183" s="77"/>
      <c r="L183" s="76"/>
      <c r="M183" s="76"/>
      <c r="N183" s="78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7"/>
      <c r="Z183" s="79"/>
      <c r="AA183" s="76"/>
      <c r="AD183" s="80"/>
    </row>
    <row r="184" spans="4:30" s="75" customFormat="1" x14ac:dyDescent="0.2">
      <c r="D184" s="76"/>
      <c r="E184" s="76"/>
      <c r="F184" s="76"/>
      <c r="G184" s="77"/>
      <c r="H184" s="76"/>
      <c r="I184" s="76"/>
      <c r="J184" s="76"/>
      <c r="K184" s="77"/>
      <c r="L184" s="76"/>
      <c r="M184" s="76"/>
      <c r="N184" s="78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7"/>
      <c r="Z184" s="79"/>
      <c r="AA184" s="76"/>
      <c r="AD184" s="80"/>
    </row>
    <row r="185" spans="4:30" s="75" customFormat="1" x14ac:dyDescent="0.2">
      <c r="D185" s="76"/>
      <c r="E185" s="76"/>
      <c r="F185" s="76"/>
      <c r="G185" s="77"/>
      <c r="H185" s="76"/>
      <c r="I185" s="76"/>
      <c r="J185" s="76"/>
      <c r="K185" s="77"/>
      <c r="L185" s="76"/>
      <c r="M185" s="76"/>
      <c r="N185" s="78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7"/>
      <c r="Z185" s="79"/>
      <c r="AA185" s="76"/>
      <c r="AD185" s="80"/>
    </row>
    <row r="186" spans="4:30" s="75" customFormat="1" x14ac:dyDescent="0.2">
      <c r="D186" s="76"/>
      <c r="E186" s="76"/>
      <c r="F186" s="76"/>
      <c r="G186" s="77"/>
      <c r="H186" s="76"/>
      <c r="I186" s="76"/>
      <c r="J186" s="76"/>
      <c r="K186" s="77"/>
      <c r="L186" s="76"/>
      <c r="M186" s="76"/>
      <c r="N186" s="78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7"/>
      <c r="Z186" s="79"/>
      <c r="AA186" s="76"/>
      <c r="AD186" s="80"/>
    </row>
    <row r="187" spans="4:30" s="75" customFormat="1" x14ac:dyDescent="0.2">
      <c r="D187" s="76"/>
      <c r="E187" s="76"/>
      <c r="F187" s="76"/>
      <c r="G187" s="77"/>
      <c r="H187" s="76"/>
      <c r="I187" s="76"/>
      <c r="J187" s="76"/>
      <c r="K187" s="77"/>
      <c r="L187" s="76"/>
      <c r="M187" s="76"/>
      <c r="N187" s="78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7"/>
      <c r="Z187" s="79"/>
      <c r="AA187" s="76"/>
      <c r="AD187" s="80"/>
    </row>
    <row r="188" spans="4:30" s="75" customFormat="1" x14ac:dyDescent="0.2">
      <c r="D188" s="76"/>
      <c r="E188" s="76"/>
      <c r="F188" s="76"/>
      <c r="G188" s="77"/>
      <c r="H188" s="76"/>
      <c r="I188" s="76"/>
      <c r="J188" s="76"/>
      <c r="K188" s="77"/>
      <c r="L188" s="76"/>
      <c r="M188" s="76"/>
      <c r="N188" s="78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7"/>
      <c r="Z188" s="79"/>
      <c r="AA188" s="76"/>
      <c r="AD188" s="80"/>
    </row>
    <row r="189" spans="4:30" s="75" customFormat="1" x14ac:dyDescent="0.2">
      <c r="D189" s="76"/>
      <c r="E189" s="76"/>
      <c r="F189" s="76"/>
      <c r="G189" s="77"/>
      <c r="H189" s="76"/>
      <c r="I189" s="76"/>
      <c r="J189" s="76"/>
      <c r="K189" s="77"/>
      <c r="L189" s="76"/>
      <c r="M189" s="76"/>
      <c r="N189" s="78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7"/>
      <c r="Z189" s="79"/>
      <c r="AA189" s="76"/>
      <c r="AD189" s="80"/>
    </row>
    <row r="190" spans="4:30" s="75" customFormat="1" x14ac:dyDescent="0.2">
      <c r="D190" s="76"/>
      <c r="E190" s="76"/>
      <c r="F190" s="76"/>
      <c r="G190" s="77"/>
      <c r="H190" s="76"/>
      <c r="I190" s="76"/>
      <c r="J190" s="76"/>
      <c r="K190" s="77"/>
      <c r="L190" s="76"/>
      <c r="M190" s="76"/>
      <c r="N190" s="78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7"/>
      <c r="Z190" s="79"/>
      <c r="AA190" s="76"/>
      <c r="AD190" s="80"/>
    </row>
    <row r="191" spans="4:30" s="75" customFormat="1" x14ac:dyDescent="0.2">
      <c r="D191" s="76"/>
      <c r="E191" s="76"/>
      <c r="F191" s="76"/>
      <c r="G191" s="77"/>
      <c r="H191" s="76"/>
      <c r="I191" s="76"/>
      <c r="J191" s="76"/>
      <c r="K191" s="77"/>
      <c r="L191" s="76"/>
      <c r="M191" s="76"/>
      <c r="N191" s="78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7"/>
      <c r="Z191" s="79"/>
      <c r="AA191" s="76"/>
      <c r="AD191" s="80"/>
    </row>
    <row r="192" spans="4:30" s="75" customFormat="1" x14ac:dyDescent="0.2">
      <c r="D192" s="76"/>
      <c r="E192" s="76"/>
      <c r="F192" s="76"/>
      <c r="G192" s="77"/>
      <c r="H192" s="76"/>
      <c r="I192" s="76"/>
      <c r="J192" s="76"/>
      <c r="K192" s="77"/>
      <c r="L192" s="76"/>
      <c r="M192" s="76"/>
      <c r="N192" s="78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7"/>
      <c r="Z192" s="79"/>
      <c r="AA192" s="76"/>
      <c r="AD192" s="80"/>
    </row>
    <row r="193" spans="4:30" s="75" customFormat="1" x14ac:dyDescent="0.2">
      <c r="D193" s="76"/>
      <c r="E193" s="76"/>
      <c r="F193" s="76"/>
      <c r="G193" s="77"/>
      <c r="H193" s="76"/>
      <c r="I193" s="76"/>
      <c r="J193" s="76"/>
      <c r="K193" s="77"/>
      <c r="L193" s="76"/>
      <c r="M193" s="76"/>
      <c r="N193" s="78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7"/>
      <c r="Z193" s="79"/>
      <c r="AA193" s="76"/>
      <c r="AD193" s="80"/>
    </row>
    <row r="194" spans="4:30" s="75" customFormat="1" x14ac:dyDescent="0.2">
      <c r="D194" s="76"/>
      <c r="E194" s="76"/>
      <c r="F194" s="76"/>
      <c r="G194" s="77"/>
      <c r="H194" s="76"/>
      <c r="I194" s="76"/>
      <c r="J194" s="76"/>
      <c r="K194" s="77"/>
      <c r="L194" s="76"/>
      <c r="M194" s="76"/>
      <c r="N194" s="78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7"/>
      <c r="Z194" s="79"/>
      <c r="AA194" s="76"/>
      <c r="AD194" s="80"/>
    </row>
    <row r="195" spans="4:30" s="75" customFormat="1" x14ac:dyDescent="0.2">
      <c r="D195" s="76"/>
      <c r="E195" s="76"/>
      <c r="F195" s="76"/>
      <c r="G195" s="77"/>
      <c r="H195" s="76"/>
      <c r="I195" s="76"/>
      <c r="J195" s="76"/>
      <c r="K195" s="77"/>
      <c r="L195" s="76"/>
      <c r="M195" s="76"/>
      <c r="N195" s="78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7"/>
      <c r="Z195" s="79"/>
      <c r="AA195" s="76"/>
      <c r="AD195" s="80"/>
    </row>
    <row r="196" spans="4:30" s="75" customFormat="1" x14ac:dyDescent="0.2">
      <c r="D196" s="76"/>
      <c r="E196" s="76"/>
      <c r="F196" s="76"/>
      <c r="G196" s="77"/>
      <c r="H196" s="76"/>
      <c r="I196" s="76"/>
      <c r="J196" s="76"/>
      <c r="K196" s="77"/>
      <c r="L196" s="76"/>
      <c r="M196" s="76"/>
      <c r="N196" s="78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7"/>
      <c r="Z196" s="79"/>
      <c r="AA196" s="76"/>
      <c r="AD196" s="80"/>
    </row>
    <row r="197" spans="4:30" s="75" customFormat="1" x14ac:dyDescent="0.2">
      <c r="D197" s="76"/>
      <c r="E197" s="76"/>
      <c r="F197" s="76"/>
      <c r="G197" s="77"/>
      <c r="H197" s="76"/>
      <c r="I197" s="76"/>
      <c r="J197" s="76"/>
      <c r="K197" s="77"/>
      <c r="L197" s="76"/>
      <c r="M197" s="76"/>
      <c r="N197" s="78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7"/>
      <c r="Z197" s="79"/>
      <c r="AA197" s="76"/>
      <c r="AD197" s="80"/>
    </row>
    <row r="198" spans="4:30" s="75" customFormat="1" x14ac:dyDescent="0.2">
      <c r="D198" s="76"/>
      <c r="E198" s="76"/>
      <c r="F198" s="76"/>
      <c r="G198" s="77"/>
      <c r="H198" s="76"/>
      <c r="I198" s="76"/>
      <c r="J198" s="76"/>
      <c r="K198" s="77"/>
      <c r="L198" s="76"/>
      <c r="M198" s="76"/>
      <c r="N198" s="78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7"/>
      <c r="Z198" s="79"/>
      <c r="AA198" s="76"/>
      <c r="AD198" s="80"/>
    </row>
    <row r="199" spans="4:30" s="75" customFormat="1" x14ac:dyDescent="0.2">
      <c r="D199" s="76"/>
      <c r="E199" s="76"/>
      <c r="F199" s="76"/>
      <c r="G199" s="77"/>
      <c r="H199" s="76"/>
      <c r="I199" s="76"/>
      <c r="J199" s="76"/>
      <c r="K199" s="77"/>
      <c r="L199" s="76"/>
      <c r="M199" s="76"/>
      <c r="N199" s="78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7"/>
      <c r="Z199" s="79"/>
      <c r="AA199" s="76"/>
      <c r="AD199" s="80"/>
    </row>
    <row r="200" spans="4:30" s="75" customFormat="1" x14ac:dyDescent="0.2">
      <c r="D200" s="76"/>
      <c r="E200" s="76"/>
      <c r="F200" s="76"/>
      <c r="G200" s="77"/>
      <c r="H200" s="76"/>
      <c r="I200" s="76"/>
      <c r="J200" s="76"/>
      <c r="K200" s="77"/>
      <c r="L200" s="76"/>
      <c r="M200" s="76"/>
      <c r="N200" s="78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7"/>
      <c r="Z200" s="79"/>
      <c r="AA200" s="76"/>
      <c r="AD200" s="80"/>
    </row>
    <row r="201" spans="4:30" s="75" customFormat="1" x14ac:dyDescent="0.2">
      <c r="D201" s="76"/>
      <c r="E201" s="76"/>
      <c r="F201" s="76"/>
      <c r="G201" s="77"/>
      <c r="H201" s="76"/>
      <c r="I201" s="76"/>
      <c r="J201" s="76"/>
      <c r="K201" s="77"/>
      <c r="L201" s="76"/>
      <c r="M201" s="76"/>
      <c r="N201" s="78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7"/>
      <c r="Z201" s="79"/>
      <c r="AA201" s="76"/>
      <c r="AD201" s="80"/>
    </row>
    <row r="202" spans="4:30" s="75" customFormat="1" x14ac:dyDescent="0.2">
      <c r="D202" s="76"/>
      <c r="E202" s="76"/>
      <c r="F202" s="76"/>
      <c r="G202" s="77"/>
      <c r="H202" s="76"/>
      <c r="I202" s="76"/>
      <c r="J202" s="76"/>
      <c r="K202" s="77"/>
      <c r="L202" s="76"/>
      <c r="M202" s="76"/>
      <c r="N202" s="78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7"/>
      <c r="Z202" s="79"/>
      <c r="AA202" s="76"/>
      <c r="AD202" s="80"/>
    </row>
    <row r="203" spans="4:30" s="75" customFormat="1" x14ac:dyDescent="0.2">
      <c r="D203" s="76"/>
      <c r="E203" s="76"/>
      <c r="F203" s="76"/>
      <c r="G203" s="77"/>
      <c r="H203" s="76"/>
      <c r="I203" s="76"/>
      <c r="J203" s="76"/>
      <c r="K203" s="77"/>
      <c r="L203" s="76"/>
      <c r="M203" s="76"/>
      <c r="N203" s="78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7"/>
      <c r="Z203" s="79"/>
      <c r="AA203" s="76"/>
      <c r="AD203" s="80"/>
    </row>
    <row r="204" spans="4:30" s="75" customFormat="1" x14ac:dyDescent="0.2">
      <c r="D204" s="76"/>
      <c r="E204" s="76"/>
      <c r="F204" s="76"/>
      <c r="G204" s="77"/>
      <c r="H204" s="76"/>
      <c r="I204" s="76"/>
      <c r="J204" s="76"/>
      <c r="K204" s="77"/>
      <c r="L204" s="76"/>
      <c r="M204" s="76"/>
      <c r="N204" s="78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7"/>
      <c r="Z204" s="79"/>
      <c r="AA204" s="76"/>
      <c r="AD204" s="80"/>
    </row>
    <row r="205" spans="4:30" s="75" customFormat="1" x14ac:dyDescent="0.2">
      <c r="D205" s="76"/>
      <c r="E205" s="76"/>
      <c r="F205" s="76"/>
      <c r="G205" s="77"/>
      <c r="H205" s="76"/>
      <c r="I205" s="76"/>
      <c r="J205" s="76"/>
      <c r="K205" s="77"/>
      <c r="L205" s="76"/>
      <c r="M205" s="76"/>
      <c r="N205" s="78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7"/>
      <c r="Z205" s="79"/>
      <c r="AA205" s="76"/>
      <c r="AD205" s="80"/>
    </row>
    <row r="206" spans="4:30" s="75" customFormat="1" x14ac:dyDescent="0.2">
      <c r="D206" s="76"/>
      <c r="E206" s="76"/>
      <c r="F206" s="76"/>
      <c r="G206" s="77"/>
      <c r="H206" s="76"/>
      <c r="I206" s="76"/>
      <c r="J206" s="76"/>
      <c r="K206" s="77"/>
      <c r="L206" s="76"/>
      <c r="M206" s="76"/>
      <c r="N206" s="78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7"/>
      <c r="Z206" s="79"/>
      <c r="AA206" s="76"/>
      <c r="AD206" s="80"/>
    </row>
    <row r="207" spans="4:30" s="75" customFormat="1" x14ac:dyDescent="0.2">
      <c r="D207" s="76"/>
      <c r="E207" s="76"/>
      <c r="F207" s="76"/>
      <c r="G207" s="77"/>
      <c r="H207" s="76"/>
      <c r="I207" s="76"/>
      <c r="J207" s="76"/>
      <c r="K207" s="77"/>
      <c r="L207" s="76"/>
      <c r="M207" s="76"/>
      <c r="N207" s="78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7"/>
      <c r="Z207" s="79"/>
      <c r="AA207" s="76"/>
      <c r="AD207" s="80"/>
    </row>
    <row r="208" spans="4:30" s="75" customFormat="1" x14ac:dyDescent="0.2">
      <c r="D208" s="76"/>
      <c r="E208" s="76"/>
      <c r="F208" s="76"/>
      <c r="G208" s="77"/>
      <c r="H208" s="76"/>
      <c r="I208" s="76"/>
      <c r="J208" s="76"/>
      <c r="K208" s="77"/>
      <c r="L208" s="76"/>
      <c r="M208" s="76"/>
      <c r="N208" s="78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7"/>
      <c r="Z208" s="79"/>
      <c r="AA208" s="76"/>
      <c r="AD208" s="80"/>
    </row>
    <row r="209" spans="4:30" s="75" customFormat="1" x14ac:dyDescent="0.2">
      <c r="D209" s="76"/>
      <c r="E209" s="76"/>
      <c r="F209" s="76"/>
      <c r="G209" s="77"/>
      <c r="H209" s="76"/>
      <c r="I209" s="76"/>
      <c r="J209" s="76"/>
      <c r="K209" s="77"/>
      <c r="L209" s="76"/>
      <c r="M209" s="76"/>
      <c r="N209" s="78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7"/>
      <c r="Z209" s="79"/>
      <c r="AA209" s="76"/>
      <c r="AD209" s="80"/>
    </row>
    <row r="210" spans="4:30" s="75" customFormat="1" x14ac:dyDescent="0.2">
      <c r="D210" s="76"/>
      <c r="E210" s="76"/>
      <c r="F210" s="76"/>
      <c r="G210" s="77"/>
      <c r="H210" s="76"/>
      <c r="I210" s="76"/>
      <c r="J210" s="76"/>
      <c r="K210" s="77"/>
      <c r="L210" s="76"/>
      <c r="M210" s="76"/>
      <c r="N210" s="78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7"/>
      <c r="Z210" s="79"/>
      <c r="AA210" s="76"/>
      <c r="AD210" s="80"/>
    </row>
    <row r="211" spans="4:30" s="75" customFormat="1" x14ac:dyDescent="0.2">
      <c r="D211" s="76"/>
      <c r="E211" s="76"/>
      <c r="F211" s="76"/>
      <c r="G211" s="77"/>
      <c r="H211" s="76"/>
      <c r="I211" s="76"/>
      <c r="J211" s="76"/>
      <c r="K211" s="77"/>
      <c r="L211" s="76"/>
      <c r="M211" s="76"/>
      <c r="N211" s="78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7"/>
      <c r="Z211" s="79"/>
      <c r="AA211" s="76"/>
      <c r="AD211" s="80"/>
    </row>
    <row r="212" spans="4:30" s="75" customFormat="1" x14ac:dyDescent="0.2">
      <c r="D212" s="76"/>
      <c r="E212" s="76"/>
      <c r="F212" s="76"/>
      <c r="G212" s="77"/>
      <c r="H212" s="76"/>
      <c r="I212" s="76"/>
      <c r="J212" s="76"/>
      <c r="K212" s="77"/>
      <c r="L212" s="76"/>
      <c r="M212" s="76"/>
      <c r="N212" s="78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7"/>
      <c r="Z212" s="79"/>
      <c r="AA212" s="76"/>
      <c r="AD212" s="80"/>
    </row>
    <row r="213" spans="4:30" s="75" customFormat="1" x14ac:dyDescent="0.2">
      <c r="D213" s="76"/>
      <c r="E213" s="76"/>
      <c r="F213" s="76"/>
      <c r="G213" s="77"/>
      <c r="H213" s="76"/>
      <c r="I213" s="76"/>
      <c r="J213" s="76"/>
      <c r="K213" s="77"/>
      <c r="L213" s="76"/>
      <c r="M213" s="76"/>
      <c r="N213" s="78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7"/>
      <c r="Z213" s="79"/>
      <c r="AA213" s="76"/>
      <c r="AD213" s="80"/>
    </row>
    <row r="214" spans="4:30" s="75" customFormat="1" x14ac:dyDescent="0.2">
      <c r="D214" s="76"/>
      <c r="E214" s="76"/>
      <c r="F214" s="76"/>
      <c r="G214" s="77"/>
      <c r="H214" s="76"/>
      <c r="I214" s="76"/>
      <c r="J214" s="76"/>
      <c r="K214" s="77"/>
      <c r="L214" s="76"/>
      <c r="M214" s="76"/>
      <c r="N214" s="78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7"/>
      <c r="Z214" s="79"/>
      <c r="AA214" s="76"/>
      <c r="AD214" s="80"/>
    </row>
    <row r="215" spans="4:30" s="75" customFormat="1" x14ac:dyDescent="0.2">
      <c r="D215" s="76"/>
      <c r="E215" s="76"/>
      <c r="F215" s="76"/>
      <c r="G215" s="77"/>
      <c r="H215" s="76"/>
      <c r="I215" s="76"/>
      <c r="J215" s="76"/>
      <c r="K215" s="77"/>
      <c r="L215" s="76"/>
      <c r="M215" s="76"/>
      <c r="N215" s="78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7"/>
      <c r="Z215" s="79"/>
      <c r="AA215" s="76"/>
      <c r="AD215" s="80"/>
    </row>
    <row r="216" spans="4:30" s="75" customFormat="1" x14ac:dyDescent="0.2">
      <c r="D216" s="76"/>
      <c r="E216" s="76"/>
      <c r="F216" s="76"/>
      <c r="G216" s="77"/>
      <c r="H216" s="76"/>
      <c r="I216" s="76"/>
      <c r="J216" s="76"/>
      <c r="K216" s="77"/>
      <c r="L216" s="76"/>
      <c r="M216" s="76"/>
      <c r="N216" s="78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7"/>
      <c r="Z216" s="79"/>
      <c r="AA216" s="76"/>
      <c r="AD216" s="80"/>
    </row>
    <row r="217" spans="4:30" s="75" customFormat="1" x14ac:dyDescent="0.2">
      <c r="D217" s="76"/>
      <c r="E217" s="76"/>
      <c r="F217" s="76"/>
      <c r="G217" s="77"/>
      <c r="H217" s="76"/>
      <c r="I217" s="76"/>
      <c r="J217" s="76"/>
      <c r="K217" s="77"/>
      <c r="L217" s="76"/>
      <c r="M217" s="76"/>
      <c r="N217" s="78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7"/>
      <c r="Z217" s="79"/>
      <c r="AA217" s="76"/>
      <c r="AD217" s="80"/>
    </row>
    <row r="218" spans="4:30" s="75" customFormat="1" x14ac:dyDescent="0.2">
      <c r="D218" s="76"/>
      <c r="E218" s="76"/>
      <c r="F218" s="76"/>
      <c r="G218" s="77"/>
      <c r="H218" s="76"/>
      <c r="I218" s="76"/>
      <c r="J218" s="76"/>
      <c r="K218" s="77"/>
      <c r="L218" s="76"/>
      <c r="M218" s="76"/>
      <c r="N218" s="78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7"/>
      <c r="Z218" s="79"/>
      <c r="AA218" s="76"/>
      <c r="AD218" s="80"/>
    </row>
    <row r="219" spans="4:30" s="75" customFormat="1" x14ac:dyDescent="0.2">
      <c r="D219" s="76"/>
      <c r="E219" s="76"/>
      <c r="F219" s="76"/>
      <c r="G219" s="77"/>
      <c r="H219" s="76"/>
      <c r="I219" s="76"/>
      <c r="J219" s="76"/>
      <c r="K219" s="77"/>
      <c r="L219" s="76"/>
      <c r="M219" s="76"/>
      <c r="N219" s="78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7"/>
      <c r="Z219" s="79"/>
      <c r="AA219" s="76"/>
      <c r="AD219" s="80"/>
    </row>
    <row r="220" spans="4:30" s="75" customFormat="1" x14ac:dyDescent="0.2">
      <c r="D220" s="76"/>
      <c r="E220" s="76"/>
      <c r="F220" s="76"/>
      <c r="G220" s="77"/>
      <c r="H220" s="76"/>
      <c r="I220" s="76"/>
      <c r="J220" s="76"/>
      <c r="K220" s="77"/>
      <c r="L220" s="76"/>
      <c r="M220" s="76"/>
      <c r="N220" s="78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7"/>
      <c r="Z220" s="79"/>
      <c r="AA220" s="76"/>
      <c r="AD220" s="80"/>
    </row>
    <row r="221" spans="4:30" s="75" customFormat="1" x14ac:dyDescent="0.2">
      <c r="D221" s="76"/>
      <c r="E221" s="76"/>
      <c r="F221" s="76"/>
      <c r="G221" s="77"/>
      <c r="H221" s="76"/>
      <c r="I221" s="76"/>
      <c r="J221" s="76"/>
      <c r="K221" s="77"/>
      <c r="L221" s="76"/>
      <c r="M221" s="76"/>
      <c r="N221" s="78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7"/>
      <c r="Z221" s="79"/>
      <c r="AA221" s="76"/>
      <c r="AD221" s="80"/>
    </row>
    <row r="222" spans="4:30" s="75" customFormat="1" x14ac:dyDescent="0.2">
      <c r="D222" s="76"/>
      <c r="E222" s="76"/>
      <c r="F222" s="76"/>
      <c r="G222" s="77"/>
      <c r="H222" s="76"/>
      <c r="I222" s="76"/>
      <c r="J222" s="76"/>
      <c r="K222" s="77"/>
      <c r="L222" s="76"/>
      <c r="M222" s="76"/>
      <c r="N222" s="78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7"/>
      <c r="Z222" s="79"/>
      <c r="AA222" s="76"/>
      <c r="AD222" s="80"/>
    </row>
    <row r="223" spans="4:30" s="75" customFormat="1" x14ac:dyDescent="0.2">
      <c r="D223" s="76"/>
      <c r="E223" s="76"/>
      <c r="F223" s="76"/>
      <c r="G223" s="77"/>
      <c r="H223" s="76"/>
      <c r="I223" s="76"/>
      <c r="J223" s="76"/>
      <c r="K223" s="77"/>
      <c r="L223" s="76"/>
      <c r="M223" s="76"/>
      <c r="N223" s="78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7"/>
      <c r="Z223" s="79"/>
      <c r="AA223" s="76"/>
      <c r="AD223" s="80"/>
    </row>
    <row r="224" spans="4:30" s="75" customFormat="1" x14ac:dyDescent="0.2">
      <c r="D224" s="76"/>
      <c r="E224" s="76"/>
      <c r="F224" s="76"/>
      <c r="G224" s="77"/>
      <c r="H224" s="76"/>
      <c r="I224" s="76"/>
      <c r="J224" s="76"/>
      <c r="K224" s="77"/>
      <c r="L224" s="76"/>
      <c r="M224" s="76"/>
      <c r="N224" s="78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7"/>
      <c r="Z224" s="79"/>
      <c r="AA224" s="76"/>
      <c r="AD224" s="80"/>
    </row>
    <row r="225" spans="4:30" s="75" customFormat="1" x14ac:dyDescent="0.2">
      <c r="D225" s="76"/>
      <c r="E225" s="76"/>
      <c r="F225" s="76"/>
      <c r="G225" s="77"/>
      <c r="H225" s="76"/>
      <c r="I225" s="76"/>
      <c r="J225" s="76"/>
      <c r="K225" s="77"/>
      <c r="L225" s="76"/>
      <c r="M225" s="76"/>
      <c r="N225" s="78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7"/>
      <c r="Z225" s="79"/>
      <c r="AA225" s="76"/>
      <c r="AD225" s="80"/>
    </row>
    <row r="226" spans="4:30" s="75" customFormat="1" x14ac:dyDescent="0.2">
      <c r="D226" s="76"/>
      <c r="E226" s="76"/>
      <c r="F226" s="76"/>
      <c r="G226" s="77"/>
      <c r="H226" s="76"/>
      <c r="I226" s="76"/>
      <c r="J226" s="76"/>
      <c r="K226" s="77"/>
      <c r="L226" s="76"/>
      <c r="M226" s="76"/>
      <c r="N226" s="78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7"/>
      <c r="Z226" s="79"/>
      <c r="AA226" s="76"/>
      <c r="AD226" s="80"/>
    </row>
    <row r="227" spans="4:30" s="75" customFormat="1" x14ac:dyDescent="0.2">
      <c r="D227" s="76"/>
      <c r="E227" s="76"/>
      <c r="F227" s="76"/>
      <c r="G227" s="77"/>
      <c r="H227" s="76"/>
      <c r="I227" s="76"/>
      <c r="J227" s="76"/>
      <c r="K227" s="77"/>
      <c r="L227" s="76"/>
      <c r="M227" s="76"/>
      <c r="N227" s="78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7"/>
      <c r="Z227" s="79"/>
      <c r="AA227" s="76"/>
      <c r="AD227" s="80"/>
    </row>
    <row r="228" spans="4:30" s="75" customFormat="1" x14ac:dyDescent="0.2">
      <c r="D228" s="76"/>
      <c r="E228" s="76"/>
      <c r="F228" s="76"/>
      <c r="G228" s="77"/>
      <c r="H228" s="76"/>
      <c r="I228" s="76"/>
      <c r="J228" s="76"/>
      <c r="K228" s="77"/>
      <c r="L228" s="76"/>
      <c r="M228" s="76"/>
      <c r="N228" s="78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7"/>
      <c r="Z228" s="79"/>
      <c r="AA228" s="76"/>
      <c r="AD228" s="80"/>
    </row>
    <row r="229" spans="4:30" s="75" customFormat="1" x14ac:dyDescent="0.2">
      <c r="D229" s="76"/>
      <c r="E229" s="76"/>
      <c r="F229" s="76"/>
      <c r="G229" s="77"/>
      <c r="H229" s="76"/>
      <c r="I229" s="76"/>
      <c r="J229" s="76"/>
      <c r="K229" s="77"/>
      <c r="L229" s="76"/>
      <c r="M229" s="76"/>
      <c r="N229" s="78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7"/>
      <c r="Z229" s="79"/>
      <c r="AA229" s="76"/>
      <c r="AD229" s="80"/>
    </row>
    <row r="230" spans="4:30" s="75" customFormat="1" x14ac:dyDescent="0.2">
      <c r="D230" s="76"/>
      <c r="E230" s="76"/>
      <c r="F230" s="76"/>
      <c r="G230" s="77"/>
      <c r="H230" s="76"/>
      <c r="I230" s="76"/>
      <c r="J230" s="76"/>
      <c r="K230" s="77"/>
      <c r="L230" s="76"/>
      <c r="M230" s="76"/>
      <c r="N230" s="78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7"/>
      <c r="Z230" s="79"/>
      <c r="AA230" s="76"/>
      <c r="AD230" s="80"/>
    </row>
    <row r="231" spans="4:30" s="75" customFormat="1" x14ac:dyDescent="0.2">
      <c r="D231" s="76"/>
      <c r="E231" s="76"/>
      <c r="F231" s="76"/>
      <c r="G231" s="77"/>
      <c r="H231" s="76"/>
      <c r="I231" s="76"/>
      <c r="J231" s="76"/>
      <c r="K231" s="77"/>
      <c r="L231" s="76"/>
      <c r="M231" s="76"/>
      <c r="N231" s="78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7"/>
      <c r="Z231" s="79"/>
      <c r="AA231" s="76"/>
      <c r="AD231" s="80"/>
    </row>
    <row r="232" spans="4:30" s="75" customFormat="1" x14ac:dyDescent="0.2">
      <c r="D232" s="76"/>
      <c r="E232" s="76"/>
      <c r="F232" s="76"/>
      <c r="G232" s="77"/>
      <c r="H232" s="76"/>
      <c r="I232" s="76"/>
      <c r="J232" s="76"/>
      <c r="K232" s="77"/>
      <c r="L232" s="76"/>
      <c r="M232" s="76"/>
      <c r="N232" s="78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7"/>
      <c r="Z232" s="79"/>
      <c r="AA232" s="76"/>
      <c r="AD232" s="80"/>
    </row>
    <row r="233" spans="4:30" s="75" customFormat="1" x14ac:dyDescent="0.2">
      <c r="D233" s="76"/>
      <c r="E233" s="76"/>
      <c r="F233" s="76"/>
      <c r="G233" s="77"/>
      <c r="H233" s="76"/>
      <c r="I233" s="76"/>
      <c r="J233" s="76"/>
      <c r="K233" s="77"/>
      <c r="L233" s="76"/>
      <c r="M233" s="76"/>
      <c r="N233" s="78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7"/>
      <c r="Z233" s="79"/>
      <c r="AA233" s="76"/>
      <c r="AD233" s="80"/>
    </row>
    <row r="234" spans="4:30" s="75" customFormat="1" x14ac:dyDescent="0.2">
      <c r="D234" s="76"/>
      <c r="E234" s="76"/>
      <c r="F234" s="76"/>
      <c r="G234" s="77"/>
      <c r="H234" s="76"/>
      <c r="I234" s="76"/>
      <c r="J234" s="76"/>
      <c r="K234" s="77"/>
      <c r="L234" s="76"/>
      <c r="M234" s="76"/>
      <c r="N234" s="78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7"/>
      <c r="Z234" s="79"/>
      <c r="AA234" s="76"/>
      <c r="AD234" s="80"/>
    </row>
    <row r="235" spans="4:30" s="75" customFormat="1" x14ac:dyDescent="0.2">
      <c r="D235" s="76"/>
      <c r="E235" s="76"/>
      <c r="F235" s="76"/>
      <c r="G235" s="77"/>
      <c r="H235" s="76"/>
      <c r="I235" s="76"/>
      <c r="J235" s="76"/>
      <c r="K235" s="77"/>
      <c r="L235" s="76"/>
      <c r="M235" s="76"/>
      <c r="N235" s="78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7"/>
      <c r="Z235" s="79"/>
      <c r="AA235" s="76"/>
      <c r="AD235" s="80"/>
    </row>
    <row r="236" spans="4:30" s="75" customFormat="1" x14ac:dyDescent="0.2">
      <c r="D236" s="76"/>
      <c r="E236" s="76"/>
      <c r="F236" s="76"/>
      <c r="G236" s="77"/>
      <c r="H236" s="76"/>
      <c r="I236" s="76"/>
      <c r="J236" s="76"/>
      <c r="K236" s="77"/>
      <c r="L236" s="76"/>
      <c r="M236" s="76"/>
      <c r="N236" s="78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7"/>
      <c r="Z236" s="79"/>
      <c r="AA236" s="76"/>
      <c r="AD236" s="80"/>
    </row>
    <row r="237" spans="4:30" s="75" customFormat="1" x14ac:dyDescent="0.2">
      <c r="D237" s="76"/>
      <c r="E237" s="76"/>
      <c r="F237" s="76"/>
      <c r="G237" s="77"/>
      <c r="H237" s="76"/>
      <c r="I237" s="76"/>
      <c r="J237" s="76"/>
      <c r="K237" s="77"/>
      <c r="L237" s="76"/>
      <c r="M237" s="76"/>
      <c r="N237" s="78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7"/>
      <c r="Z237" s="79"/>
      <c r="AA237" s="76"/>
      <c r="AD237" s="80"/>
    </row>
    <row r="238" spans="4:30" s="75" customFormat="1" x14ac:dyDescent="0.2">
      <c r="D238" s="76"/>
      <c r="E238" s="76"/>
      <c r="F238" s="76"/>
      <c r="G238" s="77"/>
      <c r="H238" s="76"/>
      <c r="I238" s="76"/>
      <c r="J238" s="76"/>
      <c r="K238" s="77"/>
      <c r="L238" s="76"/>
      <c r="M238" s="76"/>
      <c r="N238" s="78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7"/>
      <c r="Z238" s="79"/>
      <c r="AA238" s="76"/>
      <c r="AD238" s="80"/>
    </row>
    <row r="239" spans="4:30" s="75" customFormat="1" x14ac:dyDescent="0.2">
      <c r="D239" s="76"/>
      <c r="E239" s="76"/>
      <c r="F239" s="76"/>
      <c r="G239" s="77"/>
      <c r="H239" s="76"/>
      <c r="I239" s="76"/>
      <c r="J239" s="76"/>
      <c r="K239" s="77"/>
      <c r="L239" s="76"/>
      <c r="M239" s="76"/>
      <c r="N239" s="78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7"/>
      <c r="Z239" s="79"/>
      <c r="AA239" s="76"/>
      <c r="AD239" s="80"/>
    </row>
    <row r="240" spans="4:30" s="75" customFormat="1" x14ac:dyDescent="0.2">
      <c r="D240" s="76"/>
      <c r="E240" s="76"/>
      <c r="F240" s="76"/>
      <c r="G240" s="77"/>
      <c r="H240" s="76"/>
      <c r="I240" s="76"/>
      <c r="J240" s="76"/>
      <c r="K240" s="77"/>
      <c r="L240" s="76"/>
      <c r="M240" s="76"/>
      <c r="N240" s="78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7"/>
      <c r="Z240" s="79"/>
      <c r="AA240" s="76"/>
      <c r="AD240" s="80"/>
    </row>
    <row r="241" spans="4:30" s="75" customFormat="1" x14ac:dyDescent="0.2">
      <c r="D241" s="76"/>
      <c r="E241" s="76"/>
      <c r="F241" s="76"/>
      <c r="G241" s="77"/>
      <c r="H241" s="76"/>
      <c r="I241" s="76"/>
      <c r="J241" s="76"/>
      <c r="K241" s="77"/>
      <c r="L241" s="76"/>
      <c r="M241" s="76"/>
      <c r="N241" s="78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7"/>
      <c r="Z241" s="79"/>
      <c r="AA241" s="76"/>
      <c r="AD241" s="80"/>
    </row>
    <row r="242" spans="4:30" s="75" customFormat="1" x14ac:dyDescent="0.2">
      <c r="D242" s="76"/>
      <c r="E242" s="76"/>
      <c r="F242" s="76"/>
      <c r="G242" s="77"/>
      <c r="H242" s="76"/>
      <c r="I242" s="76"/>
      <c r="J242" s="76"/>
      <c r="K242" s="77"/>
      <c r="L242" s="76"/>
      <c r="M242" s="76"/>
      <c r="N242" s="78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7"/>
      <c r="Z242" s="79"/>
      <c r="AA242" s="76"/>
      <c r="AD242" s="80"/>
    </row>
    <row r="243" spans="4:30" s="75" customFormat="1" x14ac:dyDescent="0.2">
      <c r="D243" s="76"/>
      <c r="E243" s="76"/>
      <c r="F243" s="76"/>
      <c r="G243" s="77"/>
      <c r="H243" s="76"/>
      <c r="I243" s="76"/>
      <c r="J243" s="76"/>
      <c r="K243" s="77"/>
      <c r="L243" s="76"/>
      <c r="M243" s="76"/>
      <c r="N243" s="78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7"/>
      <c r="Z243" s="79"/>
      <c r="AA243" s="76"/>
      <c r="AD243" s="80"/>
    </row>
    <row r="244" spans="4:30" s="75" customFormat="1" x14ac:dyDescent="0.2">
      <c r="D244" s="76"/>
      <c r="E244" s="76"/>
      <c r="F244" s="76"/>
      <c r="G244" s="77"/>
      <c r="H244" s="76"/>
      <c r="I244" s="76"/>
      <c r="J244" s="76"/>
      <c r="K244" s="77"/>
      <c r="L244" s="76"/>
      <c r="M244" s="76"/>
      <c r="N244" s="78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7"/>
      <c r="Z244" s="79"/>
      <c r="AA244" s="76"/>
      <c r="AD244" s="80"/>
    </row>
    <row r="245" spans="4:30" s="75" customFormat="1" x14ac:dyDescent="0.2">
      <c r="D245" s="76"/>
      <c r="E245" s="76"/>
      <c r="F245" s="76"/>
      <c r="G245" s="77"/>
      <c r="H245" s="76"/>
      <c r="I245" s="76"/>
      <c r="J245" s="76"/>
      <c r="K245" s="77"/>
      <c r="L245" s="76"/>
      <c r="M245" s="76"/>
      <c r="N245" s="78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7"/>
      <c r="Z245" s="79"/>
      <c r="AA245" s="76"/>
      <c r="AD245" s="80"/>
    </row>
    <row r="246" spans="4:30" s="75" customFormat="1" x14ac:dyDescent="0.2">
      <c r="D246" s="76"/>
      <c r="E246" s="76"/>
      <c r="F246" s="76"/>
      <c r="G246" s="77"/>
      <c r="H246" s="76"/>
      <c r="I246" s="76"/>
      <c r="J246" s="76"/>
      <c r="K246" s="77"/>
      <c r="L246" s="76"/>
      <c r="M246" s="76"/>
      <c r="N246" s="78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7"/>
      <c r="Z246" s="79"/>
      <c r="AA246" s="76"/>
      <c r="AD246" s="80"/>
    </row>
    <row r="247" spans="4:30" s="75" customFormat="1" x14ac:dyDescent="0.2">
      <c r="D247" s="76"/>
      <c r="E247" s="76"/>
      <c r="F247" s="76"/>
      <c r="G247" s="77"/>
      <c r="H247" s="76"/>
      <c r="I247" s="76"/>
      <c r="J247" s="76"/>
      <c r="K247" s="77"/>
      <c r="L247" s="76"/>
      <c r="M247" s="76"/>
      <c r="N247" s="78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7"/>
      <c r="Z247" s="79"/>
      <c r="AA247" s="76"/>
      <c r="AD247" s="80"/>
    </row>
    <row r="248" spans="4:30" s="75" customFormat="1" x14ac:dyDescent="0.2">
      <c r="D248" s="76"/>
      <c r="E248" s="76"/>
      <c r="F248" s="76"/>
      <c r="G248" s="77"/>
      <c r="H248" s="76"/>
      <c r="I248" s="76"/>
      <c r="J248" s="76"/>
      <c r="K248" s="77"/>
      <c r="L248" s="76"/>
      <c r="M248" s="76"/>
      <c r="N248" s="78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7"/>
      <c r="Z248" s="79"/>
      <c r="AA248" s="76"/>
      <c r="AD248" s="80"/>
    </row>
    <row r="249" spans="4:30" s="75" customFormat="1" x14ac:dyDescent="0.2">
      <c r="D249" s="76"/>
      <c r="E249" s="76"/>
      <c r="F249" s="76"/>
      <c r="G249" s="77"/>
      <c r="H249" s="76"/>
      <c r="I249" s="76"/>
      <c r="J249" s="76"/>
      <c r="K249" s="77"/>
      <c r="L249" s="76"/>
      <c r="M249" s="76"/>
      <c r="N249" s="78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7"/>
      <c r="Z249" s="79"/>
      <c r="AA249" s="76"/>
      <c r="AD249" s="80"/>
    </row>
    <row r="250" spans="4:30" s="75" customFormat="1" x14ac:dyDescent="0.2">
      <c r="D250" s="76"/>
      <c r="E250" s="76"/>
      <c r="F250" s="76"/>
      <c r="G250" s="77"/>
      <c r="H250" s="76"/>
      <c r="I250" s="76"/>
      <c r="J250" s="76"/>
      <c r="K250" s="77"/>
      <c r="L250" s="76"/>
      <c r="M250" s="76"/>
      <c r="N250" s="78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7"/>
      <c r="Z250" s="79"/>
      <c r="AA250" s="76"/>
      <c r="AD250" s="80"/>
    </row>
    <row r="251" spans="4:30" s="75" customFormat="1" x14ac:dyDescent="0.2">
      <c r="D251" s="76"/>
      <c r="E251" s="76"/>
      <c r="F251" s="76"/>
      <c r="G251" s="77"/>
      <c r="H251" s="76"/>
      <c r="I251" s="76"/>
      <c r="J251" s="76"/>
      <c r="K251" s="77"/>
      <c r="L251" s="76"/>
      <c r="M251" s="76"/>
      <c r="N251" s="78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7"/>
      <c r="Z251" s="79"/>
      <c r="AA251" s="76"/>
      <c r="AD251" s="80"/>
    </row>
    <row r="252" spans="4:30" s="75" customFormat="1" x14ac:dyDescent="0.2">
      <c r="D252" s="76"/>
      <c r="E252" s="76"/>
      <c r="F252" s="76"/>
      <c r="G252" s="77"/>
      <c r="H252" s="76"/>
      <c r="I252" s="76"/>
      <c r="J252" s="76"/>
      <c r="K252" s="77"/>
      <c r="L252" s="76"/>
      <c r="M252" s="76"/>
      <c r="N252" s="78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7"/>
      <c r="Z252" s="79"/>
      <c r="AA252" s="76"/>
      <c r="AD252" s="80"/>
    </row>
    <row r="253" spans="4:30" s="75" customFormat="1" x14ac:dyDescent="0.2">
      <c r="D253" s="76"/>
      <c r="E253" s="76"/>
      <c r="F253" s="76"/>
      <c r="G253" s="77"/>
      <c r="H253" s="76"/>
      <c r="I253" s="76"/>
      <c r="J253" s="76"/>
      <c r="K253" s="77"/>
      <c r="L253" s="76"/>
      <c r="M253" s="76"/>
      <c r="N253" s="78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7"/>
      <c r="Z253" s="79"/>
      <c r="AA253" s="76"/>
      <c r="AD253" s="80"/>
    </row>
    <row r="254" spans="4:30" s="75" customFormat="1" x14ac:dyDescent="0.2">
      <c r="D254" s="76"/>
      <c r="E254" s="76"/>
      <c r="F254" s="76"/>
      <c r="G254" s="77"/>
      <c r="H254" s="76"/>
      <c r="I254" s="76"/>
      <c r="J254" s="76"/>
      <c r="K254" s="77"/>
      <c r="L254" s="76"/>
      <c r="M254" s="76"/>
      <c r="N254" s="78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7"/>
      <c r="Z254" s="79"/>
      <c r="AA254" s="76"/>
      <c r="AD254" s="80"/>
    </row>
    <row r="255" spans="4:30" s="75" customFormat="1" x14ac:dyDescent="0.2">
      <c r="D255" s="76"/>
      <c r="E255" s="76"/>
      <c r="F255" s="76"/>
      <c r="G255" s="77"/>
      <c r="H255" s="76"/>
      <c r="I255" s="76"/>
      <c r="J255" s="76"/>
      <c r="K255" s="77"/>
      <c r="L255" s="76"/>
      <c r="M255" s="76"/>
      <c r="N255" s="78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7"/>
      <c r="Z255" s="79"/>
      <c r="AA255" s="76"/>
      <c r="AD255" s="80"/>
    </row>
    <row r="256" spans="4:30" s="75" customFormat="1" x14ac:dyDescent="0.2">
      <c r="D256" s="76"/>
      <c r="E256" s="76"/>
      <c r="F256" s="76"/>
      <c r="G256" s="77"/>
      <c r="H256" s="76"/>
      <c r="I256" s="76"/>
      <c r="J256" s="76"/>
      <c r="K256" s="77"/>
      <c r="L256" s="76"/>
      <c r="M256" s="76"/>
      <c r="N256" s="78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7"/>
      <c r="Z256" s="79"/>
      <c r="AA256" s="76"/>
      <c r="AD256" s="80"/>
    </row>
    <row r="257" spans="4:30" s="75" customFormat="1" x14ac:dyDescent="0.2">
      <c r="D257" s="76"/>
      <c r="E257" s="76"/>
      <c r="F257" s="76"/>
      <c r="G257" s="77"/>
      <c r="H257" s="76"/>
      <c r="I257" s="76"/>
      <c r="J257" s="76"/>
      <c r="K257" s="77"/>
      <c r="L257" s="76"/>
      <c r="M257" s="76"/>
      <c r="N257" s="78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7"/>
      <c r="Z257" s="79"/>
      <c r="AA257" s="76"/>
      <c r="AD257" s="80"/>
    </row>
    <row r="258" spans="4:30" s="75" customFormat="1" x14ac:dyDescent="0.2">
      <c r="D258" s="76"/>
      <c r="E258" s="76"/>
      <c r="F258" s="76"/>
      <c r="G258" s="77"/>
      <c r="H258" s="76"/>
      <c r="I258" s="76"/>
      <c r="J258" s="76"/>
      <c r="K258" s="77"/>
      <c r="L258" s="76"/>
      <c r="M258" s="76"/>
      <c r="N258" s="78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7"/>
      <c r="Z258" s="79"/>
      <c r="AA258" s="76"/>
      <c r="AD258" s="80"/>
    </row>
    <row r="259" spans="4:30" s="75" customFormat="1" x14ac:dyDescent="0.2">
      <c r="D259" s="76"/>
      <c r="E259" s="76"/>
      <c r="F259" s="76"/>
      <c r="G259" s="77"/>
      <c r="H259" s="76"/>
      <c r="I259" s="76"/>
      <c r="J259" s="76"/>
      <c r="K259" s="77"/>
      <c r="L259" s="76"/>
      <c r="M259" s="76"/>
      <c r="N259" s="78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7"/>
      <c r="Z259" s="79"/>
      <c r="AA259" s="76"/>
      <c r="AD259" s="80"/>
    </row>
    <row r="260" spans="4:30" s="75" customFormat="1" x14ac:dyDescent="0.2">
      <c r="D260" s="76"/>
      <c r="E260" s="76"/>
      <c r="F260" s="76"/>
      <c r="G260" s="77"/>
      <c r="H260" s="76"/>
      <c r="I260" s="76"/>
      <c r="J260" s="76"/>
      <c r="K260" s="77"/>
      <c r="L260" s="76"/>
      <c r="M260" s="76"/>
      <c r="N260" s="78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7"/>
      <c r="Z260" s="79"/>
      <c r="AA260" s="76"/>
      <c r="AD260" s="80"/>
    </row>
    <row r="261" spans="4:30" s="75" customFormat="1" x14ac:dyDescent="0.2">
      <c r="D261" s="76"/>
      <c r="E261" s="76"/>
      <c r="F261" s="76"/>
      <c r="G261" s="77"/>
      <c r="H261" s="76"/>
      <c r="I261" s="76"/>
      <c r="J261" s="76"/>
      <c r="K261" s="77"/>
      <c r="L261" s="76"/>
      <c r="M261" s="76"/>
      <c r="N261" s="78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7"/>
      <c r="Z261" s="79"/>
      <c r="AA261" s="76"/>
      <c r="AD261" s="80"/>
    </row>
    <row r="262" spans="4:30" s="75" customFormat="1" x14ac:dyDescent="0.2">
      <c r="D262" s="76"/>
      <c r="E262" s="76"/>
      <c r="F262" s="76"/>
      <c r="G262" s="77"/>
      <c r="H262" s="76"/>
      <c r="I262" s="76"/>
      <c r="J262" s="76"/>
      <c r="K262" s="77"/>
      <c r="L262" s="76"/>
      <c r="M262" s="76"/>
      <c r="N262" s="78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7"/>
      <c r="Z262" s="79"/>
      <c r="AA262" s="76"/>
      <c r="AD262" s="80"/>
    </row>
    <row r="263" spans="4:30" s="75" customFormat="1" x14ac:dyDescent="0.2">
      <c r="D263" s="76"/>
      <c r="E263" s="76"/>
      <c r="F263" s="76"/>
      <c r="G263" s="77"/>
      <c r="H263" s="76"/>
      <c r="I263" s="76"/>
      <c r="J263" s="76"/>
      <c r="K263" s="77"/>
      <c r="L263" s="76"/>
      <c r="M263" s="76"/>
      <c r="N263" s="78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7"/>
      <c r="Z263" s="79"/>
      <c r="AA263" s="76"/>
      <c r="AD263" s="80"/>
    </row>
    <row r="264" spans="4:30" s="75" customFormat="1" x14ac:dyDescent="0.2">
      <c r="D264" s="76"/>
      <c r="E264" s="76"/>
      <c r="F264" s="76"/>
      <c r="G264" s="77"/>
      <c r="H264" s="76"/>
      <c r="I264" s="76"/>
      <c r="J264" s="76"/>
      <c r="K264" s="77"/>
      <c r="L264" s="76"/>
      <c r="M264" s="76"/>
      <c r="N264" s="78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7"/>
      <c r="Z264" s="79"/>
      <c r="AA264" s="76"/>
      <c r="AD264" s="80"/>
    </row>
    <row r="265" spans="4:30" s="75" customFormat="1" x14ac:dyDescent="0.2">
      <c r="D265" s="76"/>
      <c r="E265" s="76"/>
      <c r="F265" s="76"/>
      <c r="G265" s="77"/>
      <c r="H265" s="76"/>
      <c r="I265" s="76"/>
      <c r="J265" s="76"/>
      <c r="K265" s="77"/>
      <c r="L265" s="76"/>
      <c r="M265" s="76"/>
      <c r="N265" s="78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7"/>
      <c r="Z265" s="79"/>
      <c r="AA265" s="76"/>
      <c r="AD265" s="80"/>
    </row>
    <row r="266" spans="4:30" s="75" customFormat="1" x14ac:dyDescent="0.2">
      <c r="D266" s="76"/>
      <c r="E266" s="76"/>
      <c r="F266" s="76"/>
      <c r="G266" s="77"/>
      <c r="H266" s="76"/>
      <c r="I266" s="76"/>
      <c r="J266" s="76"/>
      <c r="K266" s="77"/>
      <c r="L266" s="76"/>
      <c r="M266" s="76"/>
      <c r="N266" s="78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7"/>
      <c r="Z266" s="79"/>
      <c r="AA266" s="76"/>
      <c r="AD266" s="80"/>
    </row>
    <row r="267" spans="4:30" s="75" customFormat="1" x14ac:dyDescent="0.2">
      <c r="D267" s="76"/>
      <c r="E267" s="76"/>
      <c r="F267" s="76"/>
      <c r="G267" s="77"/>
      <c r="H267" s="76"/>
      <c r="I267" s="76"/>
      <c r="J267" s="76"/>
      <c r="K267" s="77"/>
      <c r="L267" s="76"/>
      <c r="M267" s="76"/>
      <c r="N267" s="78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7"/>
      <c r="Z267" s="79"/>
      <c r="AA267" s="76"/>
      <c r="AD267" s="80"/>
    </row>
    <row r="268" spans="4:30" s="75" customFormat="1" x14ac:dyDescent="0.2">
      <c r="D268" s="76"/>
      <c r="E268" s="76"/>
      <c r="F268" s="76"/>
      <c r="G268" s="77"/>
      <c r="H268" s="76"/>
      <c r="I268" s="76"/>
      <c r="J268" s="76"/>
      <c r="K268" s="77"/>
      <c r="L268" s="76"/>
      <c r="M268" s="76"/>
      <c r="N268" s="78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7"/>
      <c r="Z268" s="79"/>
      <c r="AA268" s="76"/>
      <c r="AD268" s="80"/>
    </row>
    <row r="269" spans="4:30" s="75" customFormat="1" x14ac:dyDescent="0.2">
      <c r="D269" s="76"/>
      <c r="E269" s="76"/>
      <c r="F269" s="76"/>
      <c r="G269" s="77"/>
      <c r="H269" s="76"/>
      <c r="I269" s="76"/>
      <c r="J269" s="76"/>
      <c r="K269" s="77"/>
      <c r="L269" s="76"/>
      <c r="M269" s="76"/>
      <c r="N269" s="78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7"/>
      <c r="Z269" s="79"/>
      <c r="AA269" s="76"/>
      <c r="AD269" s="80"/>
    </row>
    <row r="270" spans="4:30" s="75" customFormat="1" x14ac:dyDescent="0.2">
      <c r="D270" s="76"/>
      <c r="E270" s="76"/>
      <c r="F270" s="76"/>
      <c r="G270" s="77"/>
      <c r="H270" s="76"/>
      <c r="I270" s="76"/>
      <c r="J270" s="76"/>
      <c r="K270" s="77"/>
      <c r="L270" s="76"/>
      <c r="M270" s="76"/>
      <c r="N270" s="78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7"/>
      <c r="Z270" s="79"/>
      <c r="AA270" s="76"/>
      <c r="AD270" s="80"/>
    </row>
    <row r="271" spans="4:30" s="75" customFormat="1" x14ac:dyDescent="0.2">
      <c r="D271" s="76"/>
      <c r="E271" s="76"/>
      <c r="F271" s="76"/>
      <c r="G271" s="77"/>
      <c r="H271" s="76"/>
      <c r="I271" s="76"/>
      <c r="J271" s="76"/>
      <c r="K271" s="77"/>
      <c r="L271" s="76"/>
      <c r="M271" s="76"/>
      <c r="N271" s="78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7"/>
      <c r="Z271" s="79"/>
      <c r="AA271" s="76"/>
      <c r="AD271" s="80"/>
    </row>
    <row r="272" spans="4:30" s="75" customFormat="1" x14ac:dyDescent="0.2">
      <c r="D272" s="76"/>
      <c r="E272" s="76"/>
      <c r="F272" s="76"/>
      <c r="G272" s="77"/>
      <c r="H272" s="76"/>
      <c r="I272" s="76"/>
      <c r="J272" s="76"/>
      <c r="K272" s="77"/>
      <c r="L272" s="76"/>
      <c r="M272" s="76"/>
      <c r="N272" s="78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7"/>
      <c r="Z272" s="79"/>
      <c r="AA272" s="76"/>
      <c r="AD272" s="80"/>
    </row>
    <row r="273" spans="4:30" s="75" customFormat="1" x14ac:dyDescent="0.2">
      <c r="D273" s="76"/>
      <c r="E273" s="76"/>
      <c r="F273" s="76"/>
      <c r="G273" s="77"/>
      <c r="H273" s="76"/>
      <c r="I273" s="76"/>
      <c r="J273" s="76"/>
      <c r="K273" s="77"/>
      <c r="L273" s="76"/>
      <c r="M273" s="76"/>
      <c r="N273" s="78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7"/>
      <c r="Z273" s="79"/>
      <c r="AA273" s="76"/>
      <c r="AD273" s="80"/>
    </row>
    <row r="274" spans="4:30" s="75" customFormat="1" x14ac:dyDescent="0.2">
      <c r="D274" s="76"/>
      <c r="E274" s="76"/>
      <c r="F274" s="76"/>
      <c r="G274" s="77"/>
      <c r="H274" s="76"/>
      <c r="I274" s="76"/>
      <c r="J274" s="76"/>
      <c r="K274" s="77"/>
      <c r="L274" s="76"/>
      <c r="M274" s="76"/>
      <c r="N274" s="78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7"/>
      <c r="Z274" s="79"/>
      <c r="AA274" s="76"/>
      <c r="AD274" s="80"/>
    </row>
    <row r="275" spans="4:30" s="75" customFormat="1" x14ac:dyDescent="0.2">
      <c r="D275" s="76"/>
      <c r="E275" s="76"/>
      <c r="F275" s="76"/>
      <c r="G275" s="77"/>
      <c r="H275" s="76"/>
      <c r="I275" s="76"/>
      <c r="J275" s="76"/>
      <c r="K275" s="77"/>
      <c r="L275" s="76"/>
      <c r="M275" s="76"/>
      <c r="N275" s="78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7"/>
      <c r="Z275" s="79"/>
      <c r="AA275" s="76"/>
      <c r="AD275" s="80"/>
    </row>
    <row r="276" spans="4:30" s="75" customFormat="1" x14ac:dyDescent="0.2">
      <c r="D276" s="76"/>
      <c r="E276" s="76"/>
      <c r="F276" s="76"/>
      <c r="G276" s="77"/>
      <c r="H276" s="76"/>
      <c r="I276" s="76"/>
      <c r="J276" s="76"/>
      <c r="K276" s="77"/>
      <c r="L276" s="76"/>
      <c r="M276" s="76"/>
      <c r="N276" s="78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7"/>
      <c r="Z276" s="79"/>
      <c r="AA276" s="76"/>
      <c r="AD276" s="80"/>
    </row>
    <row r="277" spans="4:30" s="75" customFormat="1" x14ac:dyDescent="0.2">
      <c r="D277" s="76"/>
      <c r="E277" s="76"/>
      <c r="F277" s="76"/>
      <c r="G277" s="77"/>
      <c r="H277" s="76"/>
      <c r="I277" s="76"/>
      <c r="J277" s="76"/>
      <c r="K277" s="77"/>
      <c r="L277" s="76"/>
      <c r="M277" s="76"/>
      <c r="N277" s="78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7"/>
      <c r="Z277" s="79"/>
      <c r="AA277" s="76"/>
      <c r="AD277" s="80"/>
    </row>
    <row r="278" spans="4:30" s="75" customFormat="1" x14ac:dyDescent="0.2">
      <c r="D278" s="76"/>
      <c r="E278" s="76"/>
      <c r="F278" s="76"/>
      <c r="G278" s="77"/>
      <c r="H278" s="76"/>
      <c r="I278" s="76"/>
      <c r="J278" s="76"/>
      <c r="K278" s="77"/>
      <c r="L278" s="76"/>
      <c r="M278" s="76"/>
      <c r="N278" s="78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7"/>
      <c r="Z278" s="79"/>
      <c r="AA278" s="76"/>
      <c r="AD278" s="80"/>
    </row>
    <row r="279" spans="4:30" s="75" customFormat="1" x14ac:dyDescent="0.2">
      <c r="D279" s="76"/>
      <c r="E279" s="76"/>
      <c r="F279" s="76"/>
      <c r="G279" s="77"/>
      <c r="H279" s="76"/>
      <c r="I279" s="76"/>
      <c r="J279" s="76"/>
      <c r="K279" s="77"/>
      <c r="L279" s="76"/>
      <c r="M279" s="76"/>
      <c r="N279" s="78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7"/>
      <c r="Z279" s="79"/>
      <c r="AA279" s="76"/>
      <c r="AD279" s="80"/>
    </row>
    <row r="280" spans="4:30" s="75" customFormat="1" x14ac:dyDescent="0.2">
      <c r="D280" s="76"/>
      <c r="E280" s="76"/>
      <c r="F280" s="76"/>
      <c r="G280" s="77"/>
      <c r="H280" s="76"/>
      <c r="I280" s="76"/>
      <c r="J280" s="76"/>
      <c r="K280" s="77"/>
      <c r="L280" s="76"/>
      <c r="M280" s="76"/>
      <c r="N280" s="78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7"/>
      <c r="Z280" s="79"/>
      <c r="AA280" s="76"/>
      <c r="AD280" s="80"/>
    </row>
    <row r="281" spans="4:30" s="75" customFormat="1" x14ac:dyDescent="0.2">
      <c r="D281" s="76"/>
      <c r="E281" s="76"/>
      <c r="F281" s="76"/>
      <c r="G281" s="77"/>
      <c r="H281" s="76"/>
      <c r="I281" s="76"/>
      <c r="J281" s="76"/>
      <c r="K281" s="77"/>
      <c r="L281" s="76"/>
      <c r="M281" s="76"/>
      <c r="N281" s="78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7"/>
      <c r="Z281" s="79"/>
      <c r="AA281" s="76"/>
      <c r="AD281" s="80"/>
    </row>
    <row r="282" spans="4:30" s="75" customFormat="1" x14ac:dyDescent="0.2">
      <c r="D282" s="76"/>
      <c r="E282" s="76"/>
      <c r="F282" s="76"/>
      <c r="G282" s="77"/>
      <c r="H282" s="76"/>
      <c r="I282" s="76"/>
      <c r="J282" s="76"/>
      <c r="K282" s="77"/>
      <c r="L282" s="76"/>
      <c r="M282" s="76"/>
      <c r="N282" s="78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7"/>
      <c r="Z282" s="79"/>
      <c r="AA282" s="76"/>
      <c r="AD282" s="80"/>
    </row>
    <row r="283" spans="4:30" s="75" customFormat="1" x14ac:dyDescent="0.2">
      <c r="D283" s="76"/>
      <c r="E283" s="76"/>
      <c r="F283" s="76"/>
      <c r="G283" s="77"/>
      <c r="H283" s="76"/>
      <c r="I283" s="76"/>
      <c r="J283" s="76"/>
      <c r="K283" s="77"/>
      <c r="L283" s="76"/>
      <c r="M283" s="76"/>
      <c r="N283" s="78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7"/>
      <c r="Z283" s="79"/>
      <c r="AA283" s="76"/>
      <c r="AD283" s="80"/>
    </row>
    <row r="284" spans="4:30" s="75" customFormat="1" x14ac:dyDescent="0.2">
      <c r="D284" s="76"/>
      <c r="E284" s="76"/>
      <c r="F284" s="76"/>
      <c r="G284" s="77"/>
      <c r="H284" s="76"/>
      <c r="I284" s="76"/>
      <c r="J284" s="76"/>
      <c r="K284" s="77"/>
      <c r="L284" s="76"/>
      <c r="M284" s="76"/>
      <c r="N284" s="78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7"/>
      <c r="Z284" s="79"/>
      <c r="AA284" s="76"/>
      <c r="AD284" s="80"/>
    </row>
    <row r="285" spans="4:30" s="75" customFormat="1" x14ac:dyDescent="0.2">
      <c r="D285" s="76"/>
      <c r="E285" s="76"/>
      <c r="F285" s="76"/>
      <c r="G285" s="77"/>
      <c r="H285" s="76"/>
      <c r="I285" s="76"/>
      <c r="J285" s="76"/>
      <c r="K285" s="77"/>
      <c r="L285" s="76"/>
      <c r="M285" s="76"/>
      <c r="N285" s="78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7"/>
      <c r="Z285" s="79"/>
      <c r="AA285" s="76"/>
      <c r="AD285" s="80"/>
    </row>
    <row r="286" spans="4:30" s="75" customFormat="1" x14ac:dyDescent="0.2">
      <c r="D286" s="76"/>
      <c r="E286" s="76"/>
      <c r="F286" s="76"/>
      <c r="G286" s="77"/>
      <c r="H286" s="76"/>
      <c r="I286" s="76"/>
      <c r="J286" s="76"/>
      <c r="K286" s="77"/>
      <c r="L286" s="76"/>
      <c r="M286" s="76"/>
      <c r="N286" s="78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7"/>
      <c r="Z286" s="79"/>
      <c r="AA286" s="76"/>
      <c r="AD286" s="80"/>
    </row>
    <row r="287" spans="4:30" s="75" customFormat="1" x14ac:dyDescent="0.2">
      <c r="D287" s="76"/>
      <c r="E287" s="76"/>
      <c r="F287" s="76"/>
      <c r="G287" s="77"/>
      <c r="H287" s="76"/>
      <c r="I287" s="76"/>
      <c r="J287" s="76"/>
      <c r="K287" s="77"/>
      <c r="L287" s="76"/>
      <c r="M287" s="76"/>
      <c r="N287" s="78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7"/>
      <c r="Z287" s="79"/>
      <c r="AA287" s="76"/>
      <c r="AD287" s="80"/>
    </row>
    <row r="288" spans="4:30" s="75" customFormat="1" x14ac:dyDescent="0.2">
      <c r="D288" s="76"/>
      <c r="E288" s="76"/>
      <c r="F288" s="76"/>
      <c r="G288" s="77"/>
      <c r="H288" s="76"/>
      <c r="I288" s="76"/>
      <c r="J288" s="76"/>
      <c r="K288" s="77"/>
      <c r="L288" s="76"/>
      <c r="M288" s="76"/>
      <c r="N288" s="78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7"/>
      <c r="Z288" s="79"/>
      <c r="AA288" s="76"/>
      <c r="AD288" s="80"/>
    </row>
    <row r="289" spans="4:30" s="75" customFormat="1" x14ac:dyDescent="0.2">
      <c r="D289" s="76"/>
      <c r="E289" s="76"/>
      <c r="F289" s="76"/>
      <c r="G289" s="77"/>
      <c r="H289" s="76"/>
      <c r="I289" s="76"/>
      <c r="J289" s="76"/>
      <c r="K289" s="77"/>
      <c r="L289" s="76"/>
      <c r="M289" s="76"/>
      <c r="N289" s="78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7"/>
      <c r="Z289" s="79"/>
      <c r="AA289" s="76"/>
      <c r="AD289" s="80"/>
    </row>
    <row r="290" spans="4:30" s="75" customFormat="1" x14ac:dyDescent="0.2">
      <c r="D290" s="76"/>
      <c r="E290" s="76"/>
      <c r="F290" s="76"/>
      <c r="G290" s="77"/>
      <c r="H290" s="76"/>
      <c r="I290" s="76"/>
      <c r="J290" s="76"/>
      <c r="K290" s="77"/>
      <c r="L290" s="76"/>
      <c r="M290" s="76"/>
      <c r="N290" s="78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7"/>
      <c r="Z290" s="79"/>
      <c r="AA290" s="76"/>
      <c r="AD290" s="80"/>
    </row>
    <row r="291" spans="4:30" s="75" customFormat="1" x14ac:dyDescent="0.2">
      <c r="D291" s="76"/>
      <c r="E291" s="76"/>
      <c r="F291" s="76"/>
      <c r="G291" s="77"/>
      <c r="H291" s="76"/>
      <c r="I291" s="76"/>
      <c r="J291" s="76"/>
      <c r="K291" s="77"/>
      <c r="L291" s="76"/>
      <c r="M291" s="76"/>
      <c r="N291" s="78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7"/>
      <c r="Z291" s="79"/>
      <c r="AA291" s="76"/>
      <c r="AD291" s="80"/>
    </row>
    <row r="292" spans="4:30" s="75" customFormat="1" x14ac:dyDescent="0.2">
      <c r="D292" s="76"/>
      <c r="E292" s="76"/>
      <c r="F292" s="76"/>
      <c r="G292" s="77"/>
      <c r="H292" s="76"/>
      <c r="I292" s="76"/>
      <c r="J292" s="76"/>
      <c r="K292" s="77"/>
      <c r="L292" s="76"/>
      <c r="M292" s="76"/>
      <c r="N292" s="78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7"/>
      <c r="Z292" s="79"/>
      <c r="AA292" s="76"/>
      <c r="AD292" s="80"/>
    </row>
    <row r="293" spans="4:30" s="75" customFormat="1" x14ac:dyDescent="0.2">
      <c r="D293" s="76"/>
      <c r="E293" s="76"/>
      <c r="F293" s="76"/>
      <c r="G293" s="77"/>
      <c r="H293" s="76"/>
      <c r="I293" s="76"/>
      <c r="J293" s="76"/>
      <c r="K293" s="77"/>
      <c r="L293" s="76"/>
      <c r="M293" s="76"/>
      <c r="N293" s="78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7"/>
      <c r="Z293" s="79"/>
      <c r="AA293" s="76"/>
      <c r="AD293" s="80"/>
    </row>
  </sheetData>
  <mergeCells count="57">
    <mergeCell ref="AB40:AD40"/>
    <mergeCell ref="AB33:AD33"/>
    <mergeCell ref="M41:Q41"/>
    <mergeCell ref="I19:O19"/>
    <mergeCell ref="I20:O20"/>
    <mergeCell ref="AB36:AD36"/>
    <mergeCell ref="AB39:AD39"/>
    <mergeCell ref="AB29:AD29"/>
    <mergeCell ref="H41:I41"/>
    <mergeCell ref="Z19:AA19"/>
    <mergeCell ref="Z20:AA20"/>
    <mergeCell ref="AB24:AD24"/>
    <mergeCell ref="AB25:AD25"/>
    <mergeCell ref="AB26:AD26"/>
    <mergeCell ref="AB27:AD27"/>
    <mergeCell ref="AB28:AD28"/>
    <mergeCell ref="AB30:AD30"/>
    <mergeCell ref="AB31:AD31"/>
    <mergeCell ref="AB32:AD32"/>
    <mergeCell ref="AB37:AD37"/>
    <mergeCell ref="AB38:AD38"/>
    <mergeCell ref="F20:H20"/>
    <mergeCell ref="C19:E19"/>
    <mergeCell ref="C15:D15"/>
    <mergeCell ref="AB34:AD34"/>
    <mergeCell ref="AB35:AD35"/>
    <mergeCell ref="F10:AD10"/>
    <mergeCell ref="F11:AD11"/>
    <mergeCell ref="E12:AD12"/>
    <mergeCell ref="E13:AD13"/>
    <mergeCell ref="E14:AD14"/>
    <mergeCell ref="F19:H19"/>
    <mergeCell ref="C2:AL2"/>
    <mergeCell ref="E3:AD3"/>
    <mergeCell ref="C3:D3"/>
    <mergeCell ref="E4:AD4"/>
    <mergeCell ref="E5:AD5"/>
    <mergeCell ref="AD20:AD22"/>
    <mergeCell ref="Q22:Z22"/>
    <mergeCell ref="I21:L21"/>
    <mergeCell ref="Q21:Z21"/>
    <mergeCell ref="M21:O21"/>
    <mergeCell ref="M22:O22"/>
    <mergeCell ref="J22:L22"/>
    <mergeCell ref="C16:AL16"/>
    <mergeCell ref="AL3:AL15"/>
    <mergeCell ref="E15:AD15"/>
    <mergeCell ref="C4:D4"/>
    <mergeCell ref="C5:D5"/>
    <mergeCell ref="C12:D12"/>
    <mergeCell ref="C13:D13"/>
    <mergeCell ref="C14:D14"/>
    <mergeCell ref="C6:E11"/>
    <mergeCell ref="F6:AD6"/>
    <mergeCell ref="F7:AD7"/>
    <mergeCell ref="F8:AD8"/>
    <mergeCell ref="F9:AD9"/>
  </mergeCells>
  <phoneticPr fontId="7" type="noConversion"/>
  <conditionalFormatting sqref="Z27:Z40 R27:X40">
    <cfRule type="containsErrors" dxfId="52" priority="73">
      <formula>ISERROR(R27)</formula>
    </cfRule>
  </conditionalFormatting>
  <conditionalFormatting sqref="AA31:AA40 O27:P40">
    <cfRule type="containsErrors" dxfId="2" priority="74">
      <formula>ISERROR(O27)</formula>
    </cfRule>
  </conditionalFormatting>
  <conditionalFormatting sqref="AA26">
    <cfRule type="containsErrors" dxfId="22" priority="18">
      <formula>ISERROR(AA26)</formula>
    </cfRule>
  </conditionalFormatting>
  <conditionalFormatting sqref="AA27">
    <cfRule type="containsErrors" dxfId="21" priority="17">
      <formula>ISERROR(AA27)</formula>
    </cfRule>
  </conditionalFormatting>
  <conditionalFormatting sqref="AA28">
    <cfRule type="containsErrors" dxfId="20" priority="16">
      <formula>ISERROR(AA28)</formula>
    </cfRule>
  </conditionalFormatting>
  <conditionalFormatting sqref="AA29">
    <cfRule type="containsErrors" dxfId="19" priority="15">
      <formula>ISERROR(AA29)</formula>
    </cfRule>
  </conditionalFormatting>
  <conditionalFormatting sqref="AA30">
    <cfRule type="containsErrors" dxfId="18" priority="14">
      <formula>ISERROR(AA30)</formula>
    </cfRule>
  </conditionalFormatting>
  <conditionalFormatting sqref="AB20">
    <cfRule type="containsErrors" dxfId="17" priority="13">
      <formula>ISERROR(AB20)</formula>
    </cfRule>
  </conditionalFormatting>
  <conditionalFormatting sqref="AB19 AB21:AB22 M21:P22">
    <cfRule type="containsBlanks" dxfId="16" priority="12">
      <formula>LEN(TRIM(M19))=0</formula>
    </cfRule>
  </conditionalFormatting>
  <conditionalFormatting sqref="H26:H40 L26:L40">
    <cfRule type="containsBlanks" dxfId="15" priority="11">
      <formula>LEN(TRIM(H26))=0</formula>
    </cfRule>
  </conditionalFormatting>
  <conditionalFormatting sqref="Q26:Q40">
    <cfRule type="containsErrors" dxfId="14" priority="9">
      <formula>ISERROR(Q26)</formula>
    </cfRule>
  </conditionalFormatting>
  <conditionalFormatting sqref="I27:J40">
    <cfRule type="cellIs" dxfId="6" priority="2" operator="equal">
      <formula>$J$26</formula>
    </cfRule>
  </conditionalFormatting>
  <conditionalFormatting sqref="M27:M40">
    <cfRule type="cellIs" dxfId="4" priority="1" operator="equal">
      <formula>0</formula>
    </cfRule>
  </conditionalFormatting>
  <printOptions horizontalCentered="1"/>
  <pageMargins left="0.25" right="0.25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Route Card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2016-04-06T14:54:29Z</cp:lastPrinted>
  <dcterms:created xsi:type="dcterms:W3CDTF">2016-04-04T22:11:19Z</dcterms:created>
  <dcterms:modified xsi:type="dcterms:W3CDTF">2016-04-06T16:26:43Z</dcterms:modified>
</cp:coreProperties>
</file>